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01\Nyomtatott\"/>
    </mc:Choice>
  </mc:AlternateContent>
  <bookViews>
    <workbookView xWindow="0" yWindow="0" windowWidth="28800" windowHeight="11016" tabRatio="962" activeTab="1"/>
  </bookViews>
  <sheets>
    <sheet name="3.Bevétel jogcím" sheetId="3" r:id="rId1"/>
    <sheet name="5.kiadás" sheetId="5" r:id="rId2"/>
  </sheets>
  <definedNames>
    <definedName name="Excel_BuiltIn_Print_Area_1_1">#REF!</definedName>
    <definedName name="Excel_BuiltIn_Print_Area_2_1">#REF!</definedName>
    <definedName name="Excel_BuiltIn_Print_Area_3_1">'5.kiadás'!$A$3:$E$181</definedName>
    <definedName name="_xlnm.Print_Titles" localSheetId="1">'5.kiadás'!$3:$8</definedName>
    <definedName name="_xlnm.Print_Area" localSheetId="1">'5.kiadás'!$A$1:$I$324</definedName>
  </definedNames>
  <calcPr calcId="162913"/>
</workbook>
</file>

<file path=xl/calcChain.xml><?xml version="1.0" encoding="utf-8"?>
<calcChain xmlns="http://schemas.openxmlformats.org/spreadsheetml/2006/main">
  <c r="H309" i="5" l="1"/>
  <c r="I309" i="5"/>
  <c r="G309" i="5"/>
  <c r="H110" i="5" l="1"/>
  <c r="H109" i="5" s="1"/>
  <c r="I110" i="5"/>
  <c r="I109" i="5" s="1"/>
  <c r="H117" i="5"/>
  <c r="H120" i="5"/>
  <c r="I120" i="5"/>
  <c r="H131" i="5"/>
  <c r="I131" i="5"/>
  <c r="H133" i="5"/>
  <c r="I133" i="5"/>
  <c r="H150" i="5"/>
  <c r="I150" i="5"/>
  <c r="H159" i="5"/>
  <c r="I159" i="5"/>
  <c r="H189" i="5"/>
  <c r="H188" i="5" s="1"/>
  <c r="I189" i="5"/>
  <c r="I188" i="5" s="1"/>
  <c r="H191" i="5"/>
  <c r="I191" i="5"/>
  <c r="H194" i="5"/>
  <c r="I194" i="5"/>
  <c r="H200" i="5"/>
  <c r="I200" i="5"/>
  <c r="H205" i="5"/>
  <c r="I205" i="5"/>
  <c r="H211" i="5"/>
  <c r="I211" i="5"/>
  <c r="H217" i="5"/>
  <c r="I217" i="5"/>
  <c r="H220" i="5"/>
  <c r="I220" i="5"/>
  <c r="H238" i="5"/>
  <c r="H236" i="5" s="1"/>
  <c r="I238" i="5"/>
  <c r="I236" i="5" s="1"/>
  <c r="H242" i="5"/>
  <c r="I242" i="5"/>
  <c r="H249" i="5"/>
  <c r="I249" i="5"/>
  <c r="H252" i="5"/>
  <c r="I252" i="5"/>
  <c r="H257" i="5"/>
  <c r="I257" i="5"/>
  <c r="H259" i="5"/>
  <c r="I259" i="5"/>
  <c r="H261" i="5"/>
  <c r="I261" i="5"/>
  <c r="H265" i="5"/>
  <c r="H264" i="5" s="1"/>
  <c r="I265" i="5"/>
  <c r="I264" i="5" s="1"/>
  <c r="H269" i="5"/>
  <c r="I269" i="5"/>
  <c r="H276" i="5"/>
  <c r="I276" i="5"/>
  <c r="H288" i="5"/>
  <c r="I288" i="5"/>
  <c r="H296" i="5"/>
  <c r="I296" i="5"/>
  <c r="H308" i="5"/>
  <c r="I308" i="5"/>
  <c r="F12" i="3"/>
  <c r="I282" i="5"/>
  <c r="I281" i="5" s="1"/>
  <c r="G27" i="5"/>
  <c r="H31" i="5"/>
  <c r="I31" i="5"/>
  <c r="G31" i="5"/>
  <c r="H164" i="5"/>
  <c r="H173" i="5"/>
  <c r="H58" i="5"/>
  <c r="I58" i="5"/>
  <c r="H63" i="5"/>
  <c r="H61" i="5" s="1"/>
  <c r="I63" i="5"/>
  <c r="I61" i="5" s="1"/>
  <c r="H321" i="5"/>
  <c r="I321" i="5"/>
  <c r="G321" i="5"/>
  <c r="G110" i="5"/>
  <c r="G109" i="5" s="1"/>
  <c r="H15" i="5"/>
  <c r="H14" i="5" s="1"/>
  <c r="I15" i="5"/>
  <c r="I14" i="5" s="1"/>
  <c r="H20" i="5"/>
  <c r="I20" i="5"/>
  <c r="H27" i="5"/>
  <c r="I27" i="5"/>
  <c r="H36" i="5"/>
  <c r="I36" i="5"/>
  <c r="H39" i="5"/>
  <c r="I39" i="5"/>
  <c r="H42" i="5"/>
  <c r="I42" i="5"/>
  <c r="I41" i="5" s="1"/>
  <c r="H48" i="5"/>
  <c r="I48" i="5"/>
  <c r="H51" i="5"/>
  <c r="I51" i="5"/>
  <c r="H74" i="5"/>
  <c r="I74" i="5"/>
  <c r="G74" i="5"/>
  <c r="H78" i="5"/>
  <c r="I78" i="5"/>
  <c r="H82" i="5"/>
  <c r="H322" i="5" s="1"/>
  <c r="I82" i="5"/>
  <c r="I322" i="5" s="1"/>
  <c r="H88" i="5"/>
  <c r="H87" i="5" s="1"/>
  <c r="I88" i="5"/>
  <c r="I87" i="5" s="1"/>
  <c r="H92" i="5"/>
  <c r="I92" i="5"/>
  <c r="H96" i="5"/>
  <c r="H91" i="5" s="1"/>
  <c r="I96" i="5"/>
  <c r="H98" i="5"/>
  <c r="I98" i="5"/>
  <c r="H101" i="5"/>
  <c r="I101" i="5"/>
  <c r="H105" i="5"/>
  <c r="I105" i="5"/>
  <c r="H113" i="5"/>
  <c r="I113" i="5"/>
  <c r="G113" i="5"/>
  <c r="H116" i="5"/>
  <c r="H115" i="5" s="1"/>
  <c r="I116" i="5"/>
  <c r="H126" i="5"/>
  <c r="H125" i="5" s="1"/>
  <c r="I126" i="5"/>
  <c r="I125" i="5" s="1"/>
  <c r="H128" i="5"/>
  <c r="I128" i="5"/>
  <c r="G128" i="5"/>
  <c r="H139" i="5"/>
  <c r="H138" i="5" s="1"/>
  <c r="I139" i="5"/>
  <c r="I138" i="5" s="1"/>
  <c r="I137" i="5" s="1"/>
  <c r="I136" i="5" s="1"/>
  <c r="H142" i="5"/>
  <c r="I142" i="5"/>
  <c r="H146" i="5"/>
  <c r="H145" i="5" s="1"/>
  <c r="I146" i="5"/>
  <c r="I145" i="5" s="1"/>
  <c r="H157" i="5"/>
  <c r="H156" i="5" s="1"/>
  <c r="I157" i="5"/>
  <c r="I164" i="5"/>
  <c r="H169" i="5"/>
  <c r="I169" i="5"/>
  <c r="I173" i="5"/>
  <c r="H177" i="5"/>
  <c r="I177" i="5"/>
  <c r="H183" i="5"/>
  <c r="H182" i="5" s="1"/>
  <c r="I183" i="5"/>
  <c r="I182" i="5" s="1"/>
  <c r="H204" i="5"/>
  <c r="I204" i="5"/>
  <c r="H224" i="5"/>
  <c r="I224" i="5"/>
  <c r="H231" i="5"/>
  <c r="I231" i="5"/>
  <c r="H247" i="5"/>
  <c r="I247" i="5"/>
  <c r="H286" i="5"/>
  <c r="H284" i="5" s="1"/>
  <c r="I286" i="5"/>
  <c r="I284" i="5" s="1"/>
  <c r="I256" i="5" l="1"/>
  <c r="I255" i="5" s="1"/>
  <c r="I216" i="5"/>
  <c r="I156" i="5"/>
  <c r="H35" i="5"/>
  <c r="H26" i="5"/>
  <c r="H256" i="5"/>
  <c r="H255" i="5" s="1"/>
  <c r="H216" i="5"/>
  <c r="I163" i="5"/>
  <c r="H86" i="5"/>
  <c r="I315" i="5"/>
  <c r="H241" i="5"/>
  <c r="I91" i="5"/>
  <c r="H137" i="5"/>
  <c r="H136" i="5" s="1"/>
  <c r="G26" i="5"/>
  <c r="I320" i="5"/>
  <c r="I124" i="5"/>
  <c r="I123" i="5" s="1"/>
  <c r="H315" i="5"/>
  <c r="H124" i="5"/>
  <c r="H123" i="5" s="1"/>
  <c r="I319" i="5"/>
  <c r="I35" i="5"/>
  <c r="H319" i="5"/>
  <c r="H163" i="5"/>
  <c r="H155" i="5" s="1"/>
  <c r="H144" i="5" s="1"/>
  <c r="H320" i="5"/>
  <c r="I241" i="5"/>
  <c r="I235" i="5" s="1"/>
  <c r="I234" i="5" s="1"/>
  <c r="I155" i="5"/>
  <c r="H108" i="5"/>
  <c r="H235" i="5"/>
  <c r="H234" i="5" s="1"/>
  <c r="H85" i="5"/>
  <c r="I56" i="5"/>
  <c r="I318" i="5" s="1"/>
  <c r="I86" i="5"/>
  <c r="I85" i="5" s="1"/>
  <c r="H56" i="5"/>
  <c r="H318" i="5" s="1"/>
  <c r="I26" i="5"/>
  <c r="I25" i="5" s="1"/>
  <c r="I115" i="5"/>
  <c r="I108" i="5" s="1"/>
  <c r="I144" i="5"/>
  <c r="H41" i="5"/>
  <c r="H25" i="5" s="1"/>
  <c r="H282" i="5"/>
  <c r="H281" i="5" s="1"/>
  <c r="G101" i="5"/>
  <c r="G120" i="5"/>
  <c r="G269" i="5"/>
  <c r="G126" i="5"/>
  <c r="G191" i="5" l="1"/>
  <c r="G308" i="5"/>
  <c r="G296" i="5" l="1"/>
  <c r="G295" i="5" s="1"/>
  <c r="G293" i="5"/>
  <c r="G288" i="5"/>
  <c r="G286" i="5"/>
  <c r="G284" i="5" s="1"/>
  <c r="G282" i="5"/>
  <c r="G281" i="5" s="1"/>
  <c r="G276" i="5"/>
  <c r="G275" i="5" s="1"/>
  <c r="G265" i="5"/>
  <c r="G264" i="5" s="1"/>
  <c r="G261" i="5"/>
  <c r="G259" i="5"/>
  <c r="G257" i="5"/>
  <c r="G252" i="5"/>
  <c r="G249" i="5"/>
  <c r="G247" i="5"/>
  <c r="G242" i="5"/>
  <c r="G238" i="5"/>
  <c r="G236" i="5" s="1"/>
  <c r="G231" i="5"/>
  <c r="G229" i="5"/>
  <c r="G224" i="5"/>
  <c r="G220" i="5"/>
  <c r="G217" i="5"/>
  <c r="G211" i="5"/>
  <c r="G205" i="5"/>
  <c r="G204" i="5" s="1"/>
  <c r="G200" i="5"/>
  <c r="G198" i="5"/>
  <c r="G194" i="5"/>
  <c r="G189" i="5"/>
  <c r="G188" i="5" s="1"/>
  <c r="G183" i="5"/>
  <c r="G182" i="5" s="1"/>
  <c r="G177" i="5"/>
  <c r="G173" i="5"/>
  <c r="G169" i="5"/>
  <c r="G164" i="5"/>
  <c r="G159" i="5"/>
  <c r="G157" i="5"/>
  <c r="G150" i="5"/>
  <c r="G146" i="5"/>
  <c r="G145" i="5" s="1"/>
  <c r="G142" i="5"/>
  <c r="G139" i="5"/>
  <c r="G138" i="5" s="1"/>
  <c r="G133" i="5"/>
  <c r="G131" i="5"/>
  <c r="G125" i="5"/>
  <c r="G117" i="5"/>
  <c r="G105" i="5"/>
  <c r="G98" i="5"/>
  <c r="G96" i="5"/>
  <c r="G92" i="5"/>
  <c r="G88" i="5"/>
  <c r="G87" i="5" s="1"/>
  <c r="G82" i="5"/>
  <c r="G322" i="5" s="1"/>
  <c r="G78" i="5"/>
  <c r="G63" i="5"/>
  <c r="G61" i="5" s="1"/>
  <c r="G58" i="5"/>
  <c r="G51" i="5"/>
  <c r="G48" i="5"/>
  <c r="G42" i="5"/>
  <c r="G39" i="5"/>
  <c r="G36" i="5"/>
  <c r="G20" i="5"/>
  <c r="G15" i="5"/>
  <c r="G14" i="5" s="1"/>
  <c r="G11" i="5"/>
  <c r="I275" i="5"/>
  <c r="I274" i="5" s="1"/>
  <c r="I263" i="5" s="1"/>
  <c r="I295" i="5"/>
  <c r="I293" i="5"/>
  <c r="I11" i="5"/>
  <c r="I10" i="5" s="1"/>
  <c r="I229" i="5"/>
  <c r="I223" i="5" s="1"/>
  <c r="I215" i="5" s="1"/>
  <c r="I203" i="5" s="1"/>
  <c r="I198" i="5"/>
  <c r="I193" i="5" s="1"/>
  <c r="I187" i="5" s="1"/>
  <c r="I186" i="5" s="1"/>
  <c r="G31" i="3"/>
  <c r="G30" i="3" s="1"/>
  <c r="H295" i="5"/>
  <c r="H293" i="5"/>
  <c r="H11" i="5"/>
  <c r="H10" i="5" s="1"/>
  <c r="H229" i="5"/>
  <c r="H223" i="5" s="1"/>
  <c r="H215" i="5" s="1"/>
  <c r="H203" i="5" s="1"/>
  <c r="H275" i="5"/>
  <c r="H198" i="5"/>
  <c r="H193" i="5" s="1"/>
  <c r="H187" i="5" s="1"/>
  <c r="H186" i="5" s="1"/>
  <c r="G40" i="3"/>
  <c r="G51" i="3"/>
  <c r="G12" i="3"/>
  <c r="G11" i="3" s="1"/>
  <c r="G28" i="3"/>
  <c r="G26" i="3"/>
  <c r="G45" i="3"/>
  <c r="G34" i="3"/>
  <c r="G38" i="3"/>
  <c r="G42" i="3"/>
  <c r="G54" i="3"/>
  <c r="G61" i="3"/>
  <c r="G60" i="3" s="1"/>
  <c r="G57" i="3"/>
  <c r="H274" i="5" l="1"/>
  <c r="H263" i="5" s="1"/>
  <c r="H292" i="5"/>
  <c r="H317" i="5" s="1"/>
  <c r="I9" i="5"/>
  <c r="I314" i="5"/>
  <c r="H314" i="5"/>
  <c r="H9" i="5"/>
  <c r="I292" i="5"/>
  <c r="I317" i="5" s="1"/>
  <c r="I316" i="5"/>
  <c r="G37" i="3"/>
  <c r="G33" i="3" s="1"/>
  <c r="G10" i="3"/>
  <c r="I291" i="5"/>
  <c r="G116" i="5"/>
  <c r="G115" i="5" s="1"/>
  <c r="G108" i="5" s="1"/>
  <c r="G319" i="5"/>
  <c r="G320" i="5"/>
  <c r="G91" i="5"/>
  <c r="G86" i="5" s="1"/>
  <c r="G85" i="5" s="1"/>
  <c r="G41" i="5"/>
  <c r="G163" i="5"/>
  <c r="G193" i="5"/>
  <c r="G187" i="5" s="1"/>
  <c r="G186" i="5" s="1"/>
  <c r="G292" i="5"/>
  <c r="G317" i="5" s="1"/>
  <c r="G223" i="5"/>
  <c r="G241" i="5"/>
  <c r="G235" i="5" s="1"/>
  <c r="G35" i="5"/>
  <c r="G274" i="5"/>
  <c r="G263" i="5" s="1"/>
  <c r="G124" i="5"/>
  <c r="G123" i="5" s="1"/>
  <c r="G137" i="5"/>
  <c r="G136" i="5" s="1"/>
  <c r="G315" i="5"/>
  <c r="G156" i="5"/>
  <c r="G216" i="5"/>
  <c r="G256" i="5"/>
  <c r="G255" i="5" s="1"/>
  <c r="G56" i="5"/>
  <c r="G318" i="5" s="1"/>
  <c r="G10" i="5"/>
  <c r="G314" i="5" s="1"/>
  <c r="G155" i="5" l="1"/>
  <c r="G144" i="5" s="1"/>
  <c r="H316" i="5"/>
  <c r="H291" i="5"/>
  <c r="G25" i="5"/>
  <c r="H312" i="5"/>
  <c r="I312" i="5"/>
  <c r="G65" i="3"/>
  <c r="G291" i="5"/>
  <c r="G9" i="5"/>
  <c r="G215" i="5"/>
  <c r="G203" i="5" s="1"/>
  <c r="G234" i="5"/>
  <c r="G316" i="5" l="1"/>
  <c r="H323" i="5"/>
  <c r="I323" i="5"/>
  <c r="G312" i="5"/>
  <c r="G323" i="5" l="1"/>
</calcChain>
</file>

<file path=xl/sharedStrings.xml><?xml version="1.0" encoding="utf-8"?>
<sst xmlns="http://schemas.openxmlformats.org/spreadsheetml/2006/main" count="595" uniqueCount="286">
  <si>
    <t>Eredeti előirányzat</t>
  </si>
  <si>
    <t>B1</t>
  </si>
  <si>
    <t>Működési célú támogatások államháztartáson belülről</t>
  </si>
  <si>
    <t>B3</t>
  </si>
  <si>
    <t>Közhatalmi bevételek</t>
  </si>
  <si>
    <t>B4</t>
  </si>
  <si>
    <t>Működési bevételek</t>
  </si>
  <si>
    <t>B6</t>
  </si>
  <si>
    <t>Működési célú átvett pénzeszközök</t>
  </si>
  <si>
    <t>B2</t>
  </si>
  <si>
    <t>Felhalmozási célú támogatások államháztartáson belülről</t>
  </si>
  <si>
    <t>B5</t>
  </si>
  <si>
    <t>Felhalmozási bevételek</t>
  </si>
  <si>
    <t>B7</t>
  </si>
  <si>
    <t>Felhalmozási célú átvett pénzeszközök</t>
  </si>
  <si>
    <t>Finanszírozási bevételek</t>
  </si>
  <si>
    <t>B8</t>
  </si>
  <si>
    <t>K1</t>
  </si>
  <si>
    <t>K2</t>
  </si>
  <si>
    <t>K3</t>
  </si>
  <si>
    <t>Dologi kiadások</t>
  </si>
  <si>
    <t>K4</t>
  </si>
  <si>
    <t>K5</t>
  </si>
  <si>
    <t>Egyéb működési célú kiadások</t>
  </si>
  <si>
    <t>K6</t>
  </si>
  <si>
    <t>Beruházások</t>
  </si>
  <si>
    <t>K7</t>
  </si>
  <si>
    <t>Felújítások</t>
  </si>
  <si>
    <t>K8</t>
  </si>
  <si>
    <t>Egyéb felhalmozási célú kiadások</t>
  </si>
  <si>
    <t>Finanszírozási kiadások</t>
  </si>
  <si>
    <t>K9</t>
  </si>
  <si>
    <t>kiemelt előirányzatonként</t>
  </si>
  <si>
    <t>B16</t>
  </si>
  <si>
    <t>B402</t>
  </si>
  <si>
    <t>B404</t>
  </si>
  <si>
    <t>B408</t>
  </si>
  <si>
    <t>Kamatbevételek</t>
  </si>
  <si>
    <t>B52</t>
  </si>
  <si>
    <t>B34</t>
  </si>
  <si>
    <t>Vagyoni típusú adók</t>
  </si>
  <si>
    <t>Építményadó</t>
  </si>
  <si>
    <t>B35</t>
  </si>
  <si>
    <t>Termékek és szolgáltatások adói</t>
  </si>
  <si>
    <t>B351</t>
  </si>
  <si>
    <t>Értékesítés és forgalmi adók</t>
  </si>
  <si>
    <t>Iparűzési adó</t>
  </si>
  <si>
    <t>B354</t>
  </si>
  <si>
    <t>Gépjárműadók</t>
  </si>
  <si>
    <t>Helyi önkormányzatot megillető rész</t>
  </si>
  <si>
    <t>B355</t>
  </si>
  <si>
    <t>Egyéb áruhasználati és szolgáltatási adók</t>
  </si>
  <si>
    <t>Tartózkodás után fizetett idegenforgalmi adó</t>
  </si>
  <si>
    <t>Késedelmi pótlék</t>
  </si>
  <si>
    <t>013320    Köztemető fenntartása és működtetése</t>
  </si>
  <si>
    <t>Bérleti díj</t>
  </si>
  <si>
    <t>B11</t>
  </si>
  <si>
    <t>Önkormányzatok működési támogatása</t>
  </si>
  <si>
    <t>B111</t>
  </si>
  <si>
    <t>Helyi önkormányzatok működésének általános támogatása</t>
  </si>
  <si>
    <t>B113</t>
  </si>
  <si>
    <t xml:space="preserve">B114 </t>
  </si>
  <si>
    <t>Települési önkormányzatok kulturális feladatainak támogatása</t>
  </si>
  <si>
    <t>B81</t>
  </si>
  <si>
    <t>Belföldi finanszírozás bevételei</t>
  </si>
  <si>
    <t>B8131</t>
  </si>
  <si>
    <t>Előző év költségvetési maradványának igénybevétele</t>
  </si>
  <si>
    <t>B8121</t>
  </si>
  <si>
    <t>Forgatási célú értékpapír beváltása</t>
  </si>
  <si>
    <t>B8141</t>
  </si>
  <si>
    <t>041233   Hosszabb időtartamú közfoglalkoztatás</t>
  </si>
  <si>
    <t>Egyéb működési célú támogatások bevételei áh belülről</t>
  </si>
  <si>
    <t>066020   Város és községgazdálkodási egyéb szolgáltatások</t>
  </si>
  <si>
    <t>B410</t>
  </si>
  <si>
    <t>Biztosító által fizetett kártérítés</t>
  </si>
  <si>
    <t>082044   Könyvtári szolgáltatások</t>
  </si>
  <si>
    <t>091110   Óvodai nevelés, ellátás szakmai feladatai</t>
  </si>
  <si>
    <t>Bevételek összesen</t>
  </si>
  <si>
    <t>jogcímenként</t>
  </si>
  <si>
    <t>Jogcímek</t>
  </si>
  <si>
    <t>Zöldterület gazd.kapcsolatos feladatok támogatása</t>
  </si>
  <si>
    <t>Közvilágítás támogatása</t>
  </si>
  <si>
    <t>Köztemető támogatása</t>
  </si>
  <si>
    <t>Közutak fenntartásának támogatása</t>
  </si>
  <si>
    <t>Egyéb kötelező önkormányzati feladatok támogatása</t>
  </si>
  <si>
    <t>Települési önkormányzatok szociális,gyermekjóléti és gyermekétkeztetési feladatainak támogatása</t>
  </si>
  <si>
    <t>B12</t>
  </si>
  <si>
    <t>Elvonások és befizetések bevételei</t>
  </si>
  <si>
    <t>Beszámoló alapján kapott bevétel</t>
  </si>
  <si>
    <t>Hosszabb időtartamú közfoglalkoztatás támogatása</t>
  </si>
  <si>
    <t>082092   Közművelődés</t>
  </si>
  <si>
    <t>Kiemelt előirányzatonként</t>
  </si>
  <si>
    <t>Létszám</t>
  </si>
  <si>
    <t xml:space="preserve">011130   Önkormányzatok és önk hiv jogalkotó és általános igazgatási tevékenysége </t>
  </si>
  <si>
    <t>Személyi juttatások</t>
  </si>
  <si>
    <t>K11</t>
  </si>
  <si>
    <t>Foglalkoztatottak személyi juttatása</t>
  </si>
  <si>
    <t>K1101</t>
  </si>
  <si>
    <t>Törvény szerinti illetmények, munkabérek</t>
  </si>
  <si>
    <t>K1107</t>
  </si>
  <si>
    <t>Béren kívüli juttatások</t>
  </si>
  <si>
    <t>K12</t>
  </si>
  <si>
    <t>Külső személyi juttatások</t>
  </si>
  <si>
    <t>K121</t>
  </si>
  <si>
    <t>Választott tisztségviselők juttatásai</t>
  </si>
  <si>
    <t>Polgármester illetménye</t>
  </si>
  <si>
    <t>Önkormányzati  képviselők juttatása</t>
  </si>
  <si>
    <t>Költségtérítés</t>
  </si>
  <si>
    <t>Munkaadókat terhelő járulékok és szociális hozzájárulási adó</t>
  </si>
  <si>
    <t>Szociális hozzájárulási adó</t>
  </si>
  <si>
    <t>EHO</t>
  </si>
  <si>
    <t>Munkaadót terhelő szja</t>
  </si>
  <si>
    <t>K31</t>
  </si>
  <si>
    <t>Készletbeszerzés</t>
  </si>
  <si>
    <t>K311</t>
  </si>
  <si>
    <t>Szakmai anyagok beszerzése</t>
  </si>
  <si>
    <t>Könyv, folyóirat</t>
  </si>
  <si>
    <t>Informatikai eszközök</t>
  </si>
  <si>
    <t>Kisértékű tárgyi eszközök</t>
  </si>
  <si>
    <t>K312</t>
  </si>
  <si>
    <t>Üzemeltetési anyagok beszerzése</t>
  </si>
  <si>
    <t>Irodaszer, nyomtatvány</t>
  </si>
  <si>
    <t>Egyéb anyagbeszerzés</t>
  </si>
  <si>
    <t>K32</t>
  </si>
  <si>
    <t>Kommunikációs szolgáltatások</t>
  </si>
  <si>
    <t>K321</t>
  </si>
  <si>
    <t>Informatikai szolgáltatások igénybevétele</t>
  </si>
  <si>
    <t>Internet díj</t>
  </si>
  <si>
    <t>Honlap karbantartás</t>
  </si>
  <si>
    <t>K322</t>
  </si>
  <si>
    <t>Egyéb kommunikációs szolgáltatások</t>
  </si>
  <si>
    <t>Telefondíj</t>
  </si>
  <si>
    <t>K33</t>
  </si>
  <si>
    <t>Szolgáltatási kiadások</t>
  </si>
  <si>
    <t>K331</t>
  </si>
  <si>
    <t>Közüzemi díjak</t>
  </si>
  <si>
    <t>Villamosenergia</t>
  </si>
  <si>
    <t>Gázenergia</t>
  </si>
  <si>
    <t>Víz- és csatornadíjak</t>
  </si>
  <si>
    <t>K333</t>
  </si>
  <si>
    <t>Bérleti és lízingdíjak</t>
  </si>
  <si>
    <t>K334</t>
  </si>
  <si>
    <t>Karbantartási, kisjavítási szolgáltatások</t>
  </si>
  <si>
    <t>K337</t>
  </si>
  <si>
    <t>Egyéb szolgáltatások</t>
  </si>
  <si>
    <t>Egyéb üzemeltetési, fenntartási szolgáltatások</t>
  </si>
  <si>
    <t>K35</t>
  </si>
  <si>
    <t>Különféle befizetések és egyéb dologi kiadások</t>
  </si>
  <si>
    <t>K351</t>
  </si>
  <si>
    <t>Működési célú előzetesen felszámított áfa</t>
  </si>
  <si>
    <t>K502</t>
  </si>
  <si>
    <t>Önkormányzatok előző évi elszámolása</t>
  </si>
  <si>
    <t>K506</t>
  </si>
  <si>
    <t>Egyéb működési célú támogatások államháztartáson belülre</t>
  </si>
  <si>
    <t>Támogatásértékű műk kiadás  Közös Hivatalhoz</t>
  </si>
  <si>
    <t>K512</t>
  </si>
  <si>
    <t>Egyéb működési célú támogatások államháztartáson kívülre</t>
  </si>
  <si>
    <t>Működési célú pénzeszköz átadás nonprofit-szervezeteknek</t>
  </si>
  <si>
    <t>K513</t>
  </si>
  <si>
    <t>Tartalékok</t>
  </si>
  <si>
    <t>K914</t>
  </si>
  <si>
    <t>Előző évi támogatás megelőlegezés visszatérítése</t>
  </si>
  <si>
    <t>Államháztartáson belüli megelőlegezések  visszafizetése</t>
  </si>
  <si>
    <t>Tüzelőanyagok, hajtó, és kenőanyagok</t>
  </si>
  <si>
    <t>Hulladékszállítás</t>
  </si>
  <si>
    <t>K352</t>
  </si>
  <si>
    <t>K62</t>
  </si>
  <si>
    <t>Ingatlanok beszerzése, létesítése</t>
  </si>
  <si>
    <t>K67</t>
  </si>
  <si>
    <t>Beruházási célú előzetesen felszámított Áfa</t>
  </si>
  <si>
    <t>045160   Közutak, hidak,alagútak üzemeltetése, fenntartása</t>
  </si>
  <si>
    <t>K71</t>
  </si>
  <si>
    <t>K74</t>
  </si>
  <si>
    <t>Felújítási célú előzetesen felszámított Áfa</t>
  </si>
  <si>
    <t>064010   Közvilágítás</t>
  </si>
  <si>
    <t>Munka és védőruha</t>
  </si>
  <si>
    <t>Biztosítási díjak</t>
  </si>
  <si>
    <t>K61</t>
  </si>
  <si>
    <t>Immateriális javak beszerzése, létesítése</t>
  </si>
  <si>
    <t>K64</t>
  </si>
  <si>
    <t>072112   Háziorvosi ügyeleti ellátás</t>
  </si>
  <si>
    <t>081031   Sportlétesítmények működtetése</t>
  </si>
  <si>
    <t>K355</t>
  </si>
  <si>
    <t>Egyéb dologi kiadás</t>
  </si>
  <si>
    <t>Egyéb működési célú támogatások áh belülre (Társulás támogatása)</t>
  </si>
  <si>
    <t>Ellátottak juttatásai</t>
  </si>
  <si>
    <t>107060   Egyéb szociális pénzbeli és természetbeni ellátások, támogatások</t>
  </si>
  <si>
    <t>K42</t>
  </si>
  <si>
    <t>Családi támogatások</t>
  </si>
  <si>
    <t>K4216</t>
  </si>
  <si>
    <t>Gyermekvédelmi Erzsébetutalvány</t>
  </si>
  <si>
    <t>K48</t>
  </si>
  <si>
    <t>Önkormányzat által saját hatáskörben nyújtott pénzügyi ellátás</t>
  </si>
  <si>
    <t>Települési támogatás</t>
  </si>
  <si>
    <t>Kiadások összesen</t>
  </si>
  <si>
    <t xml:space="preserve">Felújítások  </t>
  </si>
  <si>
    <t>KÁPTALANTÓTI KÖZSÉG ÖNKORMÁNYZATA</t>
  </si>
  <si>
    <t>Magánszemélyek kommunális adója</t>
  </si>
  <si>
    <t>Földterület értékesítése</t>
  </si>
  <si>
    <t>Tulajdonosi bevétel (koncessziós díj bevétel)</t>
  </si>
  <si>
    <t>Szolgáltatások ellenértéke (sírhely szolgáltatás)</t>
  </si>
  <si>
    <t xml:space="preserve">Államháztartáson belüli megelőlegezések </t>
  </si>
  <si>
    <t>B25</t>
  </si>
  <si>
    <t>Egyéb felhalmozási célú támogatások</t>
  </si>
  <si>
    <t>Fizetendő Áfa</t>
  </si>
  <si>
    <t>Egyéb különféle dologi kiadások</t>
  </si>
  <si>
    <t>Díjak, adók, egyéb befizetések</t>
  </si>
  <si>
    <t>Szállítási szolgáltatás</t>
  </si>
  <si>
    <t>Működési célú pénzeszköz átadás Tapolca Környéki Társuláshoz</t>
  </si>
  <si>
    <t xml:space="preserve">Egyéb műk. célú pénzeszköz átadás vállalkozásoknak </t>
  </si>
  <si>
    <t>Régi hivatal felújítása</t>
  </si>
  <si>
    <t>Hivatal épület felújítása</t>
  </si>
  <si>
    <t>Vegyszer</t>
  </si>
  <si>
    <t>Szállítási szolgáltatási díjak</t>
  </si>
  <si>
    <t>Iskolakezdési támogatás</t>
  </si>
  <si>
    <t>Átmeneti segély</t>
  </si>
  <si>
    <t>Köztemetés</t>
  </si>
  <si>
    <t>Temetési támogtás</t>
  </si>
  <si>
    <t>Születési támogatás</t>
  </si>
  <si>
    <t>Felsőoktatási ösztöndíj</t>
  </si>
  <si>
    <t>Arany János Alapítvány támogatása</t>
  </si>
  <si>
    <t>Szemétszállítási díj átvállalása</t>
  </si>
  <si>
    <t>107055  Könyvtári szolgáltatások</t>
  </si>
  <si>
    <t>Falugondnoki szolgálat</t>
  </si>
  <si>
    <t>Munkaruha</t>
  </si>
  <si>
    <t>Hajtó- és kenőanyag beszerzés</t>
  </si>
  <si>
    <t>Üdülőhelyi feladatok</t>
  </si>
  <si>
    <t>Lakott külterület támogatása</t>
  </si>
  <si>
    <t>Beszámítás</t>
  </si>
  <si>
    <t>Felújítás</t>
  </si>
  <si>
    <t>Szolgáltatási díjak</t>
  </si>
  <si>
    <t xml:space="preserve"> Ft</t>
  </si>
  <si>
    <t>Ft</t>
  </si>
  <si>
    <t>Sportegyesület</t>
  </si>
  <si>
    <t>Nyugdíjas Klub</t>
  </si>
  <si>
    <t>Katasztrófavédelem</t>
  </si>
  <si>
    <t>Csobánc Váráért Alapítvány</t>
  </si>
  <si>
    <t>Badacsonyi Céh Turisztikai Egyesület</t>
  </si>
  <si>
    <t>OMSZ Alapítvány</t>
  </si>
  <si>
    <t>Autisták Tapolcai Egyesülete</t>
  </si>
  <si>
    <t>Egyéb társadalmi szervezetek támogatása</t>
  </si>
  <si>
    <t>Gyulakeszi Polgárőrség</t>
  </si>
  <si>
    <t>Egyéb üzemeltetés, fenntartási anyagbeszerzés</t>
  </si>
  <si>
    <t>Egy szakmai anyagbeszerzés</t>
  </si>
  <si>
    <t>Egy, üzemeltetési, fenntartási anyaok</t>
  </si>
  <si>
    <t>Megbízási díj</t>
  </si>
  <si>
    <t>K1102</t>
  </si>
  <si>
    <t>Jutalom</t>
  </si>
  <si>
    <t>Beruházás</t>
  </si>
  <si>
    <t>Rendezési terv</t>
  </si>
  <si>
    <t>Felújítás áfa-ja</t>
  </si>
  <si>
    <t xml:space="preserve">Ingatlanok értékesítése </t>
  </si>
  <si>
    <t>Lakásfenntartási támogatás</t>
  </si>
  <si>
    <t xml:space="preserve">Ingatlan felújítása </t>
  </si>
  <si>
    <t>Bruházások</t>
  </si>
  <si>
    <t>K63</t>
  </si>
  <si>
    <t>Konténer vásárlás</t>
  </si>
  <si>
    <t>Egyéb dologi kiadások</t>
  </si>
  <si>
    <t>K535</t>
  </si>
  <si>
    <t>Díjak egyéb befizetések</t>
  </si>
  <si>
    <t>Tolokapu beszerzés</t>
  </si>
  <si>
    <t>Tárgyi eszközök beszerzése( kamera)</t>
  </si>
  <si>
    <t>2017. évi teljesítés</t>
  </si>
  <si>
    <t>2018. évi terv</t>
  </si>
  <si>
    <t>2017. évi előirányzat</t>
  </si>
  <si>
    <t>5.melléklet az  /2018. (       )önkormányzati rendelethez</t>
  </si>
  <si>
    <t>Egyéb települési támogatás</t>
  </si>
  <si>
    <t>Fűtési támogatás</t>
  </si>
  <si>
    <t>106020  Lakásfenntartással, lakhatással összefüggő ellátások</t>
  </si>
  <si>
    <t>Egyéb kommunikáció szolgáltatások</t>
  </si>
  <si>
    <t>Belterületi utak felújítása (2017-es pályázat terhére)</t>
  </si>
  <si>
    <t>Táppénz</t>
  </si>
  <si>
    <t>Elkülönített állami pénzalapnak egyéb műk. célú végl. támogatás</t>
  </si>
  <si>
    <t>K50</t>
  </si>
  <si>
    <t>Padok</t>
  </si>
  <si>
    <t>K123</t>
  </si>
  <si>
    <t>Immateriális javak beszerzése</t>
  </si>
  <si>
    <t>Beruáházi célú előzetesen felszámított áfa</t>
  </si>
  <si>
    <t>Normatív jutalmak</t>
  </si>
  <si>
    <t>K84</t>
  </si>
  <si>
    <t>3.melléklet az  /2018.(              )önkormányzati rendelethez</t>
  </si>
  <si>
    <t>2018. évi költségvetés bevételei</t>
  </si>
  <si>
    <t xml:space="preserve">2018. évi költségvetés kiadásai </t>
  </si>
  <si>
    <t>2016.évről áthúzódó bérkompenzáció</t>
  </si>
  <si>
    <t>Polgármesteri illetmény támogatása</t>
  </si>
  <si>
    <t>Támogatás EU-s programokra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</si>
</sst>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m\-dd"/>
  </numFmts>
  <fonts count="9" x14ac:knownFonts="1">
    <font>
      <sz val="10"/>
      <name val="Arial"/>
      <family val="2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i/>
      <sz val="12"/>
      <color indexed="8"/>
      <name val="Times New Roman"/>
      <family val="1"/>
      <charset val="238"/>
    </font>
    <font>
      <i/>
      <sz val="12"/>
      <color indexed="8"/>
      <name val="Times New Roman"/>
      <family val="1"/>
      <charset val="238"/>
    </font>
    <font>
      <i/>
      <sz val="12"/>
      <name val="Times New Roman"/>
      <family val="1"/>
      <charset val="238"/>
    </font>
    <font>
      <b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51"/>
        <bgColor indexed="13"/>
      </patternFill>
    </fill>
  </fills>
  <borders count="14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4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/>
      <top style="thin">
        <color indexed="63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/>
      <top/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3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06">
    <xf numFmtId="0" fontId="0" fillId="0" borderId="0" xfId="0"/>
    <xf numFmtId="0" fontId="1" fillId="0" borderId="0" xfId="0" applyFont="1"/>
    <xf numFmtId="0" fontId="3" fillId="2" borderId="1" xfId="0" applyFont="1" applyFill="1" applyBorder="1"/>
    <xf numFmtId="0" fontId="4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4" fillId="2" borderId="1" xfId="0" applyFont="1" applyFill="1" applyBorder="1"/>
    <xf numFmtId="0" fontId="1" fillId="0" borderId="0" xfId="0" applyFont="1" applyBorder="1"/>
    <xf numFmtId="0" fontId="4" fillId="0" borderId="0" xfId="0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left"/>
    </xf>
    <xf numFmtId="3" fontId="3" fillId="2" borderId="1" xfId="0" applyNumberFormat="1" applyFont="1" applyFill="1" applyBorder="1" applyAlignment="1">
      <alignment vertical="center"/>
    </xf>
    <xf numFmtId="0" fontId="2" fillId="0" borderId="1" xfId="0" applyFont="1" applyBorder="1"/>
    <xf numFmtId="0" fontId="1" fillId="0" borderId="1" xfId="0" applyFont="1" applyBorder="1"/>
    <xf numFmtId="3" fontId="3" fillId="0" borderId="1" xfId="0" applyNumberFormat="1" applyFont="1" applyFill="1" applyBorder="1" applyAlignment="1">
      <alignment vertical="center"/>
    </xf>
    <xf numFmtId="3" fontId="4" fillId="0" borderId="1" xfId="0" applyNumberFormat="1" applyFont="1" applyFill="1" applyBorder="1" applyAlignment="1">
      <alignment vertical="center"/>
    </xf>
    <xf numFmtId="0" fontId="3" fillId="0" borderId="1" xfId="0" applyFont="1" applyFill="1" applyBorder="1"/>
    <xf numFmtId="49" fontId="3" fillId="0" borderId="1" xfId="0" applyNumberFormat="1" applyFont="1" applyFill="1" applyBorder="1" applyAlignment="1">
      <alignment horizontal="left"/>
    </xf>
    <xf numFmtId="49" fontId="4" fillId="0" borderId="1" xfId="0" applyNumberFormat="1" applyFont="1" applyFill="1" applyBorder="1" applyAlignment="1">
      <alignment horizontal="left"/>
    </xf>
    <xf numFmtId="0" fontId="2" fillId="2" borderId="1" xfId="0" applyFont="1" applyFill="1" applyBorder="1"/>
    <xf numFmtId="3" fontId="2" fillId="2" borderId="1" xfId="0" applyNumberFormat="1" applyFont="1" applyFill="1" applyBorder="1"/>
    <xf numFmtId="3" fontId="2" fillId="0" borderId="1" xfId="0" applyNumberFormat="1" applyFont="1" applyBorder="1"/>
    <xf numFmtId="3" fontId="1" fillId="0" borderId="1" xfId="0" applyNumberFormat="1" applyFont="1" applyBorder="1"/>
    <xf numFmtId="0" fontId="4" fillId="0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0" borderId="0" xfId="0" applyFont="1" applyFill="1"/>
    <xf numFmtId="0" fontId="4" fillId="0" borderId="0" xfId="0" applyFont="1" applyFill="1" applyAlignment="1">
      <alignment horizontal="left"/>
    </xf>
    <xf numFmtId="0" fontId="4" fillId="0" borderId="0" xfId="0" applyFont="1" applyFill="1"/>
    <xf numFmtId="0" fontId="3" fillId="0" borderId="1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/>
    <xf numFmtId="0" fontId="6" fillId="0" borderId="1" xfId="0" applyFont="1" applyFill="1" applyBorder="1" applyAlignment="1">
      <alignment horizontal="left"/>
    </xf>
    <xf numFmtId="0" fontId="3" fillId="0" borderId="1" xfId="0" applyFont="1" applyFill="1" applyBorder="1" applyAlignment="1">
      <alignment wrapText="1"/>
    </xf>
    <xf numFmtId="0" fontId="4" fillId="0" borderId="1" xfId="0" applyFont="1" applyFill="1" applyBorder="1" applyAlignment="1">
      <alignment horizontal="left" wrapText="1"/>
    </xf>
    <xf numFmtId="0" fontId="6" fillId="0" borderId="1" xfId="0" applyFont="1" applyFill="1" applyBorder="1"/>
    <xf numFmtId="0" fontId="5" fillId="0" borderId="1" xfId="0" applyFont="1" applyFill="1" applyBorder="1" applyAlignment="1">
      <alignment horizontal="left"/>
    </xf>
    <xf numFmtId="0" fontId="5" fillId="0" borderId="1" xfId="0" applyFont="1" applyFill="1" applyBorder="1"/>
    <xf numFmtId="0" fontId="7" fillId="0" borderId="0" xfId="0" applyFont="1" applyFill="1"/>
    <xf numFmtId="0" fontId="2" fillId="0" borderId="0" xfId="0" applyFont="1" applyFill="1"/>
    <xf numFmtId="0" fontId="4" fillId="0" borderId="1" xfId="0" applyFont="1" applyFill="1" applyBorder="1" applyAlignment="1">
      <alignment wrapText="1"/>
    </xf>
    <xf numFmtId="164" fontId="3" fillId="0" borderId="1" xfId="0" applyNumberFormat="1" applyFont="1" applyFill="1" applyBorder="1"/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164" fontId="4" fillId="0" borderId="1" xfId="0" applyNumberFormat="1" applyFont="1" applyFill="1" applyBorder="1" applyAlignment="1">
      <alignment horizontal="left"/>
    </xf>
    <xf numFmtId="164" fontId="4" fillId="0" borderId="1" xfId="0" applyNumberFormat="1" applyFont="1" applyFill="1" applyBorder="1"/>
    <xf numFmtId="0" fontId="3" fillId="0" borderId="1" xfId="0" applyFont="1" applyFill="1" applyBorder="1" applyAlignment="1">
      <alignment horizontal="center"/>
    </xf>
    <xf numFmtId="3" fontId="4" fillId="0" borderId="1" xfId="0" applyNumberFormat="1" applyFont="1" applyFill="1" applyBorder="1" applyAlignment="1">
      <alignment horizontal="left"/>
    </xf>
    <xf numFmtId="3" fontId="1" fillId="0" borderId="2" xfId="0" applyNumberFormat="1" applyFont="1" applyBorder="1"/>
    <xf numFmtId="3" fontId="1" fillId="0" borderId="3" xfId="0" applyNumberFormat="1" applyFont="1" applyBorder="1"/>
    <xf numFmtId="0" fontId="1" fillId="0" borderId="4" xfId="0" applyFont="1" applyBorder="1"/>
    <xf numFmtId="3" fontId="2" fillId="0" borderId="0" xfId="0" applyNumberFormat="1" applyFont="1" applyFill="1" applyBorder="1"/>
    <xf numFmtId="3" fontId="1" fillId="0" borderId="0" xfId="0" applyNumberFormat="1" applyFont="1" applyFill="1" applyBorder="1"/>
    <xf numFmtId="3" fontId="2" fillId="2" borderId="5" xfId="0" applyNumberFormat="1" applyFont="1" applyFill="1" applyBorder="1"/>
    <xf numFmtId="3" fontId="2" fillId="0" borderId="5" xfId="0" applyNumberFormat="1" applyFont="1" applyFill="1" applyBorder="1"/>
    <xf numFmtId="3" fontId="1" fillId="0" borderId="5" xfId="0" applyNumberFormat="1" applyFont="1" applyFill="1" applyBorder="1"/>
    <xf numFmtId="0" fontId="1" fillId="0" borderId="1" xfId="0" applyFont="1" applyFill="1" applyBorder="1" applyAlignment="1">
      <alignment horizontal="left"/>
    </xf>
    <xf numFmtId="0" fontId="1" fillId="0" borderId="2" xfId="0" applyFont="1" applyBorder="1"/>
    <xf numFmtId="3" fontId="1" fillId="0" borderId="6" xfId="0" applyNumberFormat="1" applyFont="1" applyBorder="1"/>
    <xf numFmtId="0" fontId="1" fillId="0" borderId="7" xfId="0" applyFont="1" applyBorder="1"/>
    <xf numFmtId="0" fontId="1" fillId="0" borderId="8" xfId="0" applyFont="1" applyBorder="1"/>
    <xf numFmtId="3" fontId="1" fillId="0" borderId="8" xfId="0" applyNumberFormat="1" applyFont="1" applyBorder="1"/>
    <xf numFmtId="3" fontId="1" fillId="0" borderId="4" xfId="0" applyNumberFormat="1" applyFont="1" applyBorder="1"/>
    <xf numFmtId="3" fontId="3" fillId="2" borderId="2" xfId="0" applyNumberFormat="1" applyFont="1" applyFill="1" applyBorder="1" applyAlignment="1"/>
    <xf numFmtId="3" fontId="3" fillId="0" borderId="2" xfId="0" applyNumberFormat="1" applyFont="1" applyFill="1" applyBorder="1" applyAlignment="1"/>
    <xf numFmtId="3" fontId="4" fillId="0" borderId="2" xfId="0" applyNumberFormat="1" applyFont="1" applyFill="1" applyBorder="1" applyAlignment="1"/>
    <xf numFmtId="3" fontId="2" fillId="0" borderId="2" xfId="0" applyNumberFormat="1" applyFont="1" applyFill="1" applyBorder="1"/>
    <xf numFmtId="3" fontId="1" fillId="0" borderId="2" xfId="0" applyNumberFormat="1" applyFont="1" applyFill="1" applyBorder="1"/>
    <xf numFmtId="3" fontId="2" fillId="2" borderId="2" xfId="0" applyNumberFormat="1" applyFont="1" applyFill="1" applyBorder="1"/>
    <xf numFmtId="3" fontId="3" fillId="0" borderId="4" xfId="0" applyNumberFormat="1" applyFont="1" applyFill="1" applyBorder="1" applyAlignment="1"/>
    <xf numFmtId="3" fontId="4" fillId="0" borderId="4" xfId="0" applyNumberFormat="1" applyFont="1" applyFill="1" applyBorder="1" applyAlignment="1"/>
    <xf numFmtId="3" fontId="1" fillId="0" borderId="4" xfId="0" applyNumberFormat="1" applyFont="1" applyFill="1" applyBorder="1"/>
    <xf numFmtId="3" fontId="2" fillId="0" borderId="4" xfId="0" applyNumberFormat="1" applyFont="1" applyFill="1" applyBorder="1"/>
    <xf numFmtId="0" fontId="4" fillId="0" borderId="2" xfId="0" applyFont="1" applyFill="1" applyBorder="1" applyAlignment="1">
      <alignment horizontal="left"/>
    </xf>
    <xf numFmtId="3" fontId="1" fillId="0" borderId="7" xfId="0" applyNumberFormat="1" applyFont="1" applyFill="1" applyBorder="1"/>
    <xf numFmtId="3" fontId="3" fillId="0" borderId="9" xfId="0" applyNumberFormat="1" applyFont="1" applyFill="1" applyBorder="1" applyAlignment="1"/>
    <xf numFmtId="3" fontId="1" fillId="0" borderId="10" xfId="0" applyNumberFormat="1" applyFont="1" applyFill="1" applyBorder="1"/>
    <xf numFmtId="3" fontId="1" fillId="0" borderId="10" xfId="0" applyNumberFormat="1" applyFont="1" applyBorder="1"/>
    <xf numFmtId="3" fontId="1" fillId="0" borderId="4" xfId="0" applyNumberFormat="1" applyFont="1" applyFill="1" applyBorder="1" applyAlignment="1"/>
    <xf numFmtId="3" fontId="2" fillId="2" borderId="6" xfId="0" applyNumberFormat="1" applyFont="1" applyFill="1" applyBorder="1"/>
    <xf numFmtId="3" fontId="3" fillId="2" borderId="6" xfId="0" applyNumberFormat="1" applyFont="1" applyFill="1" applyBorder="1" applyAlignment="1"/>
    <xf numFmtId="3" fontId="2" fillId="0" borderId="4" xfId="0" applyNumberFormat="1" applyFont="1" applyFill="1" applyBorder="1" applyAlignment="1"/>
    <xf numFmtId="3" fontId="4" fillId="0" borderId="4" xfId="0" applyNumberFormat="1" applyFont="1" applyFill="1" applyBorder="1" applyAlignment="1">
      <alignment horizontal="right"/>
    </xf>
    <xf numFmtId="3" fontId="2" fillId="0" borderId="4" xfId="0" applyNumberFormat="1" applyFont="1" applyFill="1" applyBorder="1" applyAlignment="1">
      <alignment horizontal="right" wrapText="1"/>
    </xf>
    <xf numFmtId="3" fontId="3" fillId="2" borderId="6" xfId="0" applyNumberFormat="1" applyFont="1" applyFill="1" applyBorder="1"/>
    <xf numFmtId="3" fontId="1" fillId="0" borderId="0" xfId="0" applyNumberFormat="1" applyFont="1"/>
    <xf numFmtId="3" fontId="1" fillId="0" borderId="0" xfId="0" applyNumberFormat="1" applyFont="1" applyBorder="1"/>
    <xf numFmtId="3" fontId="1" fillId="0" borderId="7" xfId="0" applyNumberFormat="1" applyFont="1" applyBorder="1"/>
    <xf numFmtId="3" fontId="1" fillId="0" borderId="13" xfId="0" applyNumberFormat="1" applyFont="1" applyBorder="1"/>
    <xf numFmtId="3" fontId="2" fillId="0" borderId="4" xfId="0" applyNumberFormat="1" applyFont="1" applyBorder="1"/>
    <xf numFmtId="3" fontId="1" fillId="0" borderId="1" xfId="0" applyNumberFormat="1" applyFont="1" applyFill="1" applyBorder="1"/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right"/>
    </xf>
    <xf numFmtId="0" fontId="1" fillId="0" borderId="0" xfId="0" applyFont="1" applyBorder="1" applyAlignment="1">
      <alignment horizontal="left" vertical="center"/>
    </xf>
    <xf numFmtId="0" fontId="3" fillId="0" borderId="0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left"/>
    </xf>
    <xf numFmtId="0" fontId="3" fillId="0" borderId="11" xfId="0" applyFont="1" applyFill="1" applyBorder="1" applyAlignment="1">
      <alignment horizontal="left"/>
    </xf>
    <xf numFmtId="0" fontId="3" fillId="0" borderId="12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vertical="center" wrapText="1"/>
    </xf>
    <xf numFmtId="0" fontId="8" fillId="0" borderId="11" xfId="0" applyFont="1" applyBorder="1" applyAlignment="1">
      <alignment horizontal="left"/>
    </xf>
    <xf numFmtId="0" fontId="8" fillId="0" borderId="12" xfId="0" applyFont="1" applyBorder="1" applyAlignment="1">
      <alignment horizontal="left"/>
    </xf>
    <xf numFmtId="0" fontId="0" fillId="0" borderId="12" xfId="0" applyBorder="1" applyAlignment="1">
      <alignment horizontal="left"/>
    </xf>
    <xf numFmtId="0" fontId="4" fillId="0" borderId="2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right"/>
    </xf>
    <xf numFmtId="3" fontId="2" fillId="0" borderId="4" xfId="0" applyNumberFormat="1" applyFont="1" applyBorder="1" applyAlignment="1">
      <alignment horizontal="center" wrapText="1"/>
    </xf>
  </cellXfs>
  <cellStyles count="1">
    <cellStyle name="Normá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1A1A1A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3"/>
  <dimension ref="A1:I65"/>
  <sheetViews>
    <sheetView topLeftCell="A7" zoomScaleNormal="100" workbookViewId="0">
      <selection activeCell="G51" sqref="G51"/>
    </sheetView>
  </sheetViews>
  <sheetFormatPr defaultColWidth="9.109375" defaultRowHeight="15.6" x14ac:dyDescent="0.3"/>
  <cols>
    <col min="1" max="1" width="4.33203125" style="1" customWidth="1"/>
    <col min="2" max="2" width="4.6640625" style="1" customWidth="1"/>
    <col min="3" max="3" width="6.109375" style="1" customWidth="1"/>
    <col min="4" max="4" width="3.5546875" style="1" customWidth="1"/>
    <col min="5" max="5" width="48" style="1" customWidth="1"/>
    <col min="6" max="6" width="11.5546875" style="1" customWidth="1"/>
    <col min="7" max="7" width="13" style="1" customWidth="1"/>
    <col min="8" max="8" width="12" style="1" customWidth="1"/>
    <col min="9" max="9" width="12.44140625" style="1" customWidth="1"/>
    <col min="10" max="16384" width="9.109375" style="1"/>
  </cols>
  <sheetData>
    <row r="1" spans="1:9" x14ac:dyDescent="0.3">
      <c r="A1" s="92"/>
      <c r="B1" s="92"/>
      <c r="C1" s="92"/>
      <c r="D1" s="92"/>
      <c r="E1" s="92"/>
      <c r="F1" s="92"/>
      <c r="G1" s="92"/>
      <c r="H1" s="6"/>
    </row>
    <row r="2" spans="1:9" ht="15.75" customHeight="1" x14ac:dyDescent="0.3">
      <c r="A2" s="6"/>
      <c r="B2" s="6"/>
      <c r="C2" s="6"/>
      <c r="D2" s="6"/>
      <c r="E2" s="93" t="s">
        <v>280</v>
      </c>
      <c r="F2" s="93"/>
      <c r="G2" s="93"/>
      <c r="H2" s="6"/>
    </row>
    <row r="3" spans="1:9" ht="15.75" customHeight="1" x14ac:dyDescent="0.3">
      <c r="A3" s="94" t="s">
        <v>196</v>
      </c>
      <c r="B3" s="94"/>
      <c r="C3" s="94"/>
      <c r="D3" s="94"/>
      <c r="E3" s="94"/>
      <c r="F3" s="94"/>
      <c r="G3" s="94"/>
      <c r="H3" s="6"/>
    </row>
    <row r="4" spans="1:9" ht="15.75" customHeight="1" x14ac:dyDescent="0.3">
      <c r="A4" s="94" t="s">
        <v>281</v>
      </c>
      <c r="B4" s="94"/>
      <c r="C4" s="94"/>
      <c r="D4" s="94"/>
      <c r="E4" s="94"/>
      <c r="F4" s="94"/>
      <c r="G4" s="94"/>
      <c r="H4" s="6"/>
    </row>
    <row r="5" spans="1:9" ht="15.75" customHeight="1" x14ac:dyDescent="0.3">
      <c r="A5" s="94" t="s">
        <v>78</v>
      </c>
      <c r="B5" s="94"/>
      <c r="C5" s="94"/>
      <c r="D5" s="94"/>
      <c r="E5" s="94"/>
      <c r="F5" s="94"/>
      <c r="G5" s="94"/>
      <c r="H5" s="6"/>
    </row>
    <row r="6" spans="1:9" ht="15.75" customHeight="1" x14ac:dyDescent="0.3">
      <c r="B6" s="6"/>
      <c r="C6" s="6"/>
      <c r="D6" s="6"/>
      <c r="E6" s="7"/>
      <c r="F6" s="7"/>
      <c r="G6" s="6" t="s">
        <v>232</v>
      </c>
      <c r="H6" s="6"/>
    </row>
    <row r="7" spans="1:9" ht="15.75" customHeight="1" x14ac:dyDescent="0.3">
      <c r="A7" s="90" t="s">
        <v>79</v>
      </c>
      <c r="B7" s="90"/>
      <c r="C7" s="90"/>
      <c r="D7" s="90"/>
      <c r="E7" s="90"/>
      <c r="F7" s="90"/>
      <c r="G7" s="91" t="s">
        <v>0</v>
      </c>
    </row>
    <row r="8" spans="1:9" ht="15.75" customHeight="1" x14ac:dyDescent="0.3">
      <c r="A8" s="90"/>
      <c r="B8" s="90"/>
      <c r="C8" s="90"/>
      <c r="D8" s="90"/>
      <c r="E8" s="90"/>
      <c r="F8" s="90"/>
      <c r="G8" s="91"/>
    </row>
    <row r="9" spans="1:9" ht="15.75" customHeight="1" x14ac:dyDescent="0.3">
      <c r="A9" s="90"/>
      <c r="B9" s="90"/>
      <c r="C9" s="90"/>
      <c r="D9" s="90"/>
      <c r="E9" s="90"/>
      <c r="F9" s="90"/>
      <c r="G9" s="91"/>
    </row>
    <row r="10" spans="1:9" ht="15.75" customHeight="1" x14ac:dyDescent="0.3">
      <c r="A10" s="17" t="s">
        <v>1</v>
      </c>
      <c r="B10" s="17"/>
      <c r="C10" s="17" t="s">
        <v>2</v>
      </c>
      <c r="D10" s="17"/>
      <c r="E10" s="17"/>
      <c r="F10" s="8"/>
      <c r="G10" s="9">
        <f>G11+G26+G28</f>
        <v>20399778</v>
      </c>
    </row>
    <row r="11" spans="1:9" ht="15.75" customHeight="1" x14ac:dyDescent="0.3">
      <c r="A11" s="11"/>
      <c r="B11" s="10" t="s">
        <v>56</v>
      </c>
      <c r="C11" s="10"/>
      <c r="D11" s="10" t="s">
        <v>57</v>
      </c>
      <c r="E11" s="10"/>
      <c r="F11" s="11"/>
      <c r="G11" s="19">
        <f>G12+G23+G24</f>
        <v>18259509</v>
      </c>
      <c r="I11" s="84"/>
    </row>
    <row r="12" spans="1:9" ht="15.75" customHeight="1" x14ac:dyDescent="0.3">
      <c r="A12" s="10"/>
      <c r="B12" s="10"/>
      <c r="C12" s="11" t="s">
        <v>58</v>
      </c>
      <c r="D12" s="11" t="s">
        <v>59</v>
      </c>
      <c r="E12" s="11"/>
      <c r="F12" s="20">
        <f>SUM(F13:F22)</f>
        <v>10308509</v>
      </c>
      <c r="G12" s="48">
        <f>F12</f>
        <v>10308509</v>
      </c>
    </row>
    <row r="13" spans="1:9" ht="15.75" customHeight="1" x14ac:dyDescent="0.3">
      <c r="A13" s="10"/>
      <c r="B13" s="10"/>
      <c r="C13" s="11"/>
      <c r="D13" s="11"/>
      <c r="E13" s="11" t="s">
        <v>80</v>
      </c>
      <c r="F13" s="47">
        <v>1326850</v>
      </c>
      <c r="G13" s="49"/>
    </row>
    <row r="14" spans="1:9" ht="15.75" customHeight="1" x14ac:dyDescent="0.3">
      <c r="A14" s="10"/>
      <c r="B14" s="10"/>
      <c r="C14" s="11"/>
      <c r="D14" s="11"/>
      <c r="E14" s="11" t="s">
        <v>81</v>
      </c>
      <c r="F14" s="47">
        <v>3040000</v>
      </c>
      <c r="G14" s="49"/>
    </row>
    <row r="15" spans="1:9" ht="15.75" customHeight="1" x14ac:dyDescent="0.3">
      <c r="A15" s="10"/>
      <c r="B15" s="10"/>
      <c r="C15" s="11"/>
      <c r="D15" s="11"/>
      <c r="E15" s="11" t="s">
        <v>82</v>
      </c>
      <c r="F15" s="47">
        <v>100000</v>
      </c>
      <c r="G15" s="49"/>
    </row>
    <row r="16" spans="1:9" ht="15.75" customHeight="1" x14ac:dyDescent="0.3">
      <c r="A16" s="10"/>
      <c r="B16" s="10"/>
      <c r="C16" s="11"/>
      <c r="D16" s="11"/>
      <c r="E16" s="11" t="s">
        <v>83</v>
      </c>
      <c r="F16" s="47">
        <v>853520</v>
      </c>
      <c r="G16" s="49"/>
    </row>
    <row r="17" spans="1:8" ht="15.75" customHeight="1" x14ac:dyDescent="0.3">
      <c r="A17" s="10"/>
      <c r="B17" s="10"/>
      <c r="C17" s="11"/>
      <c r="D17" s="11"/>
      <c r="E17" s="11" t="s">
        <v>84</v>
      </c>
      <c r="F17" s="47">
        <v>5000000</v>
      </c>
      <c r="G17" s="49"/>
    </row>
    <row r="18" spans="1:8" ht="15.75" customHeight="1" x14ac:dyDescent="0.3">
      <c r="A18" s="10"/>
      <c r="B18" s="10"/>
      <c r="C18" s="11"/>
      <c r="D18" s="11"/>
      <c r="E18" s="11" t="s">
        <v>226</v>
      </c>
      <c r="F18" s="47">
        <v>81600</v>
      </c>
      <c r="G18" s="49"/>
    </row>
    <row r="19" spans="1:8" ht="15.75" customHeight="1" x14ac:dyDescent="0.3">
      <c r="A19" s="10"/>
      <c r="B19" s="10"/>
      <c r="C19" s="11"/>
      <c r="D19" s="11"/>
      <c r="E19" s="11" t="s">
        <v>227</v>
      </c>
      <c r="F19" s="57">
        <v>89250</v>
      </c>
      <c r="G19" s="58"/>
    </row>
    <row r="20" spans="1:8" ht="15.75" customHeight="1" x14ac:dyDescent="0.3">
      <c r="A20" s="10"/>
      <c r="B20" s="10"/>
      <c r="C20" s="11"/>
      <c r="D20" s="11"/>
      <c r="E20" s="56" t="s">
        <v>228</v>
      </c>
      <c r="F20" s="61">
        <v>-1191811</v>
      </c>
      <c r="G20" s="49"/>
    </row>
    <row r="21" spans="1:8" ht="15.75" customHeight="1" x14ac:dyDescent="0.3">
      <c r="A21" s="10"/>
      <c r="B21" s="10"/>
      <c r="C21" s="11"/>
      <c r="D21" s="11"/>
      <c r="E21" s="56" t="s">
        <v>283</v>
      </c>
      <c r="F21" s="61">
        <v>0</v>
      </c>
      <c r="G21" s="49"/>
    </row>
    <row r="22" spans="1:8" ht="15.75" customHeight="1" x14ac:dyDescent="0.3">
      <c r="A22" s="10"/>
      <c r="B22" s="10"/>
      <c r="C22" s="11"/>
      <c r="D22" s="11"/>
      <c r="E22" s="56" t="s">
        <v>284</v>
      </c>
      <c r="F22" s="61">
        <v>1009100</v>
      </c>
      <c r="G22" s="49"/>
    </row>
    <row r="23" spans="1:8" ht="15.75" customHeight="1" x14ac:dyDescent="0.3">
      <c r="A23" s="11"/>
      <c r="B23" s="11"/>
      <c r="C23" s="11" t="s">
        <v>60</v>
      </c>
      <c r="D23" s="11" t="s">
        <v>85</v>
      </c>
      <c r="E23" s="11"/>
      <c r="F23" s="59"/>
      <c r="G23" s="60">
        <v>6151000</v>
      </c>
    </row>
    <row r="24" spans="1:8" ht="15.75" customHeight="1" x14ac:dyDescent="0.3">
      <c r="A24" s="11"/>
      <c r="B24" s="11"/>
      <c r="C24" s="11" t="s">
        <v>61</v>
      </c>
      <c r="D24" s="11" t="s">
        <v>62</v>
      </c>
      <c r="E24" s="11"/>
      <c r="F24" s="11"/>
      <c r="G24" s="20">
        <v>1800000</v>
      </c>
    </row>
    <row r="25" spans="1:8" ht="15.75" customHeight="1" x14ac:dyDescent="0.3">
      <c r="A25" s="11"/>
      <c r="B25" s="11"/>
      <c r="C25" s="11"/>
      <c r="D25" s="11"/>
      <c r="E25" s="11"/>
      <c r="F25" s="11"/>
      <c r="G25" s="20"/>
    </row>
    <row r="26" spans="1:8" ht="15.75" customHeight="1" x14ac:dyDescent="0.3">
      <c r="A26" s="11"/>
      <c r="B26" s="10" t="s">
        <v>86</v>
      </c>
      <c r="C26" s="10"/>
      <c r="D26" s="10" t="s">
        <v>87</v>
      </c>
      <c r="E26" s="10"/>
      <c r="F26" s="11"/>
      <c r="G26" s="19">
        <f>G27</f>
        <v>0</v>
      </c>
    </row>
    <row r="27" spans="1:8" ht="15.75" customHeight="1" x14ac:dyDescent="0.3">
      <c r="A27" s="11"/>
      <c r="B27" s="11"/>
      <c r="C27" s="11"/>
      <c r="D27" s="11"/>
      <c r="E27" s="11" t="s">
        <v>88</v>
      </c>
      <c r="F27" s="11"/>
      <c r="G27" s="20">
        <v>0</v>
      </c>
    </row>
    <row r="28" spans="1:8" ht="15.75" customHeight="1" x14ac:dyDescent="0.3">
      <c r="A28" s="11"/>
      <c r="B28" s="10" t="s">
        <v>33</v>
      </c>
      <c r="C28" s="10"/>
      <c r="D28" s="10" t="s">
        <v>71</v>
      </c>
      <c r="E28" s="10"/>
      <c r="F28" s="11"/>
      <c r="G28" s="19">
        <f>G29</f>
        <v>2140269</v>
      </c>
    </row>
    <row r="29" spans="1:8" ht="15.75" customHeight="1" x14ac:dyDescent="0.3">
      <c r="A29" s="11"/>
      <c r="B29" s="15"/>
      <c r="C29" s="15"/>
      <c r="D29" s="15"/>
      <c r="E29" s="16" t="s">
        <v>89</v>
      </c>
      <c r="F29" s="11"/>
      <c r="G29" s="20">
        <v>2140269</v>
      </c>
    </row>
    <row r="30" spans="1:8" ht="15.75" customHeight="1" x14ac:dyDescent="0.3">
      <c r="A30" s="17" t="s">
        <v>9</v>
      </c>
      <c r="B30" s="17"/>
      <c r="C30" s="17" t="s">
        <v>10</v>
      </c>
      <c r="D30" s="17"/>
      <c r="E30" s="17"/>
      <c r="F30" s="17"/>
      <c r="G30" s="52">
        <f>G31</f>
        <v>48000000</v>
      </c>
      <c r="H30" s="50"/>
    </row>
    <row r="31" spans="1:8" ht="15.75" customHeight="1" x14ac:dyDescent="0.3">
      <c r="A31" s="11"/>
      <c r="B31" s="10" t="s">
        <v>202</v>
      </c>
      <c r="C31" s="10"/>
      <c r="D31" s="10" t="s">
        <v>203</v>
      </c>
      <c r="E31" s="10"/>
      <c r="F31" s="11"/>
      <c r="G31" s="53">
        <f>G32</f>
        <v>48000000</v>
      </c>
      <c r="H31" s="50"/>
    </row>
    <row r="32" spans="1:8" ht="15.75" customHeight="1" x14ac:dyDescent="0.3">
      <c r="A32" s="11"/>
      <c r="B32" s="11"/>
      <c r="C32" s="11"/>
      <c r="D32" s="11" t="s">
        <v>285</v>
      </c>
      <c r="E32" s="11"/>
      <c r="F32" s="11"/>
      <c r="G32" s="54">
        <v>48000000</v>
      </c>
      <c r="H32" s="51"/>
    </row>
    <row r="33" spans="1:7" ht="15.75" customHeight="1" x14ac:dyDescent="0.3">
      <c r="A33" s="17" t="s">
        <v>3</v>
      </c>
      <c r="B33" s="17"/>
      <c r="C33" s="17" t="s">
        <v>4</v>
      </c>
      <c r="D33" s="17"/>
      <c r="E33" s="17"/>
      <c r="F33" s="17"/>
      <c r="G33" s="18">
        <f>G34+G37</f>
        <v>9850000</v>
      </c>
    </row>
    <row r="34" spans="1:7" ht="15.75" customHeight="1" x14ac:dyDescent="0.3">
      <c r="A34" s="11"/>
      <c r="B34" s="10" t="s">
        <v>39</v>
      </c>
      <c r="C34" s="10"/>
      <c r="D34" s="10" t="s">
        <v>40</v>
      </c>
      <c r="E34" s="10"/>
      <c r="F34" s="11"/>
      <c r="G34" s="19">
        <f>SUM(G35:G36)</f>
        <v>3240000</v>
      </c>
    </row>
    <row r="35" spans="1:7" ht="15.75" customHeight="1" x14ac:dyDescent="0.3">
      <c r="A35" s="11"/>
      <c r="B35" s="11"/>
      <c r="C35" s="11"/>
      <c r="D35" s="11"/>
      <c r="E35" s="11" t="s">
        <v>41</v>
      </c>
      <c r="F35" s="11"/>
      <c r="G35" s="20">
        <v>340000</v>
      </c>
    </row>
    <row r="36" spans="1:7" ht="15.75" customHeight="1" x14ac:dyDescent="0.3">
      <c r="A36" s="10"/>
      <c r="B36" s="10"/>
      <c r="C36" s="10"/>
      <c r="D36" s="10"/>
      <c r="E36" s="11" t="s">
        <v>197</v>
      </c>
      <c r="F36" s="11"/>
      <c r="G36" s="20">
        <v>2900000</v>
      </c>
    </row>
    <row r="37" spans="1:7" ht="15.75" customHeight="1" x14ac:dyDescent="0.3">
      <c r="A37" s="10"/>
      <c r="B37" s="10" t="s">
        <v>42</v>
      </c>
      <c r="C37" s="10"/>
      <c r="D37" s="10" t="s">
        <v>43</v>
      </c>
      <c r="E37" s="10"/>
      <c r="F37" s="11"/>
      <c r="G37" s="19">
        <f>G38+G40+G42</f>
        <v>6610000</v>
      </c>
    </row>
    <row r="38" spans="1:7" ht="15.75" customHeight="1" x14ac:dyDescent="0.3">
      <c r="A38" s="10"/>
      <c r="B38" s="11"/>
      <c r="C38" s="11" t="s">
        <v>44</v>
      </c>
      <c r="D38" s="11" t="s">
        <v>45</v>
      </c>
      <c r="E38" s="11"/>
      <c r="F38" s="11"/>
      <c r="G38" s="20">
        <f>G39</f>
        <v>5000000</v>
      </c>
    </row>
    <row r="39" spans="1:7" ht="15.75" customHeight="1" x14ac:dyDescent="0.3">
      <c r="A39" s="10"/>
      <c r="B39" s="11"/>
      <c r="C39" s="11"/>
      <c r="D39" s="11"/>
      <c r="E39" s="11" t="s">
        <v>46</v>
      </c>
      <c r="F39" s="11"/>
      <c r="G39" s="20">
        <v>5000000</v>
      </c>
    </row>
    <row r="40" spans="1:7" ht="15.75" customHeight="1" x14ac:dyDescent="0.3">
      <c r="A40" s="10"/>
      <c r="B40" s="11"/>
      <c r="C40" s="11" t="s">
        <v>47</v>
      </c>
      <c r="D40" s="11" t="s">
        <v>48</v>
      </c>
      <c r="E40" s="11"/>
      <c r="F40" s="11"/>
      <c r="G40" s="20">
        <f>SUM(G41)</f>
        <v>1500000</v>
      </c>
    </row>
    <row r="41" spans="1:7" ht="15.75" customHeight="1" x14ac:dyDescent="0.3">
      <c r="A41" s="10"/>
      <c r="B41" s="11"/>
      <c r="C41" s="11"/>
      <c r="D41" s="11"/>
      <c r="E41" s="11" t="s">
        <v>49</v>
      </c>
      <c r="F41" s="11"/>
      <c r="G41" s="20">
        <v>1500000</v>
      </c>
    </row>
    <row r="42" spans="1:7" ht="15.75" customHeight="1" x14ac:dyDescent="0.3">
      <c r="A42" s="10"/>
      <c r="B42" s="11"/>
      <c r="C42" s="11" t="s">
        <v>50</v>
      </c>
      <c r="D42" s="11" t="s">
        <v>51</v>
      </c>
      <c r="E42" s="11"/>
      <c r="F42" s="11"/>
      <c r="G42" s="20">
        <f>SUM(G43:G44)</f>
        <v>110000</v>
      </c>
    </row>
    <row r="43" spans="1:7" ht="15.75" customHeight="1" x14ac:dyDescent="0.3">
      <c r="A43" s="10"/>
      <c r="B43" s="11"/>
      <c r="C43" s="11"/>
      <c r="D43" s="11"/>
      <c r="E43" s="11" t="s">
        <v>52</v>
      </c>
      <c r="F43" s="11"/>
      <c r="G43" s="20">
        <v>80000</v>
      </c>
    </row>
    <row r="44" spans="1:7" ht="15.75" customHeight="1" x14ac:dyDescent="0.3">
      <c r="A44" s="11"/>
      <c r="B44" s="11"/>
      <c r="C44" s="11"/>
      <c r="D44" s="11"/>
      <c r="E44" s="11" t="s">
        <v>53</v>
      </c>
      <c r="F44" s="11"/>
      <c r="G44" s="20">
        <v>30000</v>
      </c>
    </row>
    <row r="45" spans="1:7" ht="15.75" customHeight="1" x14ac:dyDescent="0.3">
      <c r="A45" s="17" t="s">
        <v>5</v>
      </c>
      <c r="B45" s="17"/>
      <c r="C45" s="17" t="s">
        <v>6</v>
      </c>
      <c r="D45" s="17"/>
      <c r="E45" s="17"/>
      <c r="F45" s="8"/>
      <c r="G45" s="9">
        <f>SUM(G46:G50)</f>
        <v>559000</v>
      </c>
    </row>
    <row r="46" spans="1:7" ht="15.75" customHeight="1" x14ac:dyDescent="0.3">
      <c r="A46" s="11"/>
      <c r="B46" s="11"/>
      <c r="C46" s="11" t="s">
        <v>36</v>
      </c>
      <c r="D46" s="11" t="s">
        <v>37</v>
      </c>
      <c r="E46" s="11"/>
      <c r="F46" s="15"/>
      <c r="G46" s="13">
        <v>1000</v>
      </c>
    </row>
    <row r="47" spans="1:7" ht="15.75" customHeight="1" x14ac:dyDescent="0.3">
      <c r="A47" s="11"/>
      <c r="B47" s="11"/>
      <c r="C47" s="11" t="s">
        <v>34</v>
      </c>
      <c r="D47" s="11" t="s">
        <v>200</v>
      </c>
      <c r="E47" s="11"/>
      <c r="F47" s="11"/>
      <c r="G47" s="20">
        <v>50000</v>
      </c>
    </row>
    <row r="48" spans="1:7" ht="15.75" customHeight="1" x14ac:dyDescent="0.3">
      <c r="A48" s="11"/>
      <c r="B48" s="11"/>
      <c r="C48" s="11" t="s">
        <v>35</v>
      </c>
      <c r="D48" s="11" t="s">
        <v>55</v>
      </c>
      <c r="E48" s="11"/>
      <c r="F48" s="11"/>
      <c r="G48" s="20">
        <v>108000</v>
      </c>
    </row>
    <row r="49" spans="1:7" ht="15.75" customHeight="1" x14ac:dyDescent="0.3">
      <c r="A49" s="11"/>
      <c r="B49" s="11"/>
      <c r="C49" s="11" t="s">
        <v>35</v>
      </c>
      <c r="D49" s="11" t="s">
        <v>199</v>
      </c>
      <c r="E49" s="11"/>
      <c r="F49" s="11"/>
      <c r="G49" s="20">
        <v>400000</v>
      </c>
    </row>
    <row r="50" spans="1:7" ht="15.75" customHeight="1" x14ac:dyDescent="0.3">
      <c r="A50" s="11"/>
      <c r="B50" s="11"/>
      <c r="C50" s="11" t="s">
        <v>73</v>
      </c>
      <c r="D50" s="11" t="s">
        <v>74</v>
      </c>
      <c r="E50" s="11"/>
      <c r="F50" s="11"/>
      <c r="G50" s="20">
        <v>0</v>
      </c>
    </row>
    <row r="51" spans="1:7" ht="15.75" customHeight="1" x14ac:dyDescent="0.3">
      <c r="A51" s="17" t="s">
        <v>11</v>
      </c>
      <c r="B51" s="17"/>
      <c r="C51" s="17" t="s">
        <v>12</v>
      </c>
      <c r="D51" s="17"/>
      <c r="E51" s="17"/>
      <c r="F51" s="24"/>
      <c r="G51" s="9">
        <f>G52+G53</f>
        <v>0</v>
      </c>
    </row>
    <row r="52" spans="1:7" ht="15.75" customHeight="1" x14ac:dyDescent="0.3">
      <c r="A52" s="11"/>
      <c r="B52" s="11" t="s">
        <v>38</v>
      </c>
      <c r="C52" s="11"/>
      <c r="D52" s="11" t="s">
        <v>251</v>
      </c>
      <c r="E52" s="11"/>
      <c r="F52" s="23"/>
      <c r="G52" s="13">
        <v>0</v>
      </c>
    </row>
    <row r="53" spans="1:7" ht="15.75" customHeight="1" x14ac:dyDescent="0.3">
      <c r="A53" s="11"/>
      <c r="B53" s="11"/>
      <c r="C53" s="11"/>
      <c r="D53" s="11" t="s">
        <v>198</v>
      </c>
      <c r="E53" s="11"/>
      <c r="F53" s="11"/>
      <c r="G53" s="20">
        <v>0</v>
      </c>
    </row>
    <row r="54" spans="1:7" ht="15.75" customHeight="1" x14ac:dyDescent="0.3">
      <c r="A54" s="17" t="s">
        <v>7</v>
      </c>
      <c r="B54" s="17"/>
      <c r="C54" s="17" t="s">
        <v>8</v>
      </c>
      <c r="D54" s="17"/>
      <c r="E54" s="17"/>
      <c r="F54" s="24"/>
      <c r="G54" s="9">
        <f>SUM(G55:G55)</f>
        <v>0</v>
      </c>
    </row>
    <row r="55" spans="1:7" ht="15.75" customHeight="1" x14ac:dyDescent="0.3">
      <c r="A55" s="11"/>
      <c r="B55" s="11"/>
      <c r="C55" s="11"/>
      <c r="D55" s="11"/>
      <c r="E55" s="11"/>
      <c r="F55" s="23"/>
      <c r="G55" s="13"/>
    </row>
    <row r="56" spans="1:7" ht="15.75" customHeight="1" x14ac:dyDescent="0.3">
      <c r="A56" s="11"/>
      <c r="B56" s="11"/>
      <c r="C56" s="11"/>
      <c r="D56" s="11"/>
      <c r="E56" s="11"/>
      <c r="F56" s="11"/>
      <c r="G56" s="20"/>
    </row>
    <row r="57" spans="1:7" ht="15.75" customHeight="1" x14ac:dyDescent="0.3">
      <c r="A57" s="17" t="s">
        <v>13</v>
      </c>
      <c r="B57" s="17"/>
      <c r="C57" s="17" t="s">
        <v>14</v>
      </c>
      <c r="D57" s="17"/>
      <c r="E57" s="17"/>
      <c r="F57" s="17"/>
      <c r="G57" s="18">
        <f>G58</f>
        <v>0</v>
      </c>
    </row>
    <row r="58" spans="1:7" ht="15.75" customHeight="1" x14ac:dyDescent="0.3">
      <c r="A58" s="11"/>
      <c r="B58" s="11"/>
      <c r="C58" s="11"/>
      <c r="D58" s="11"/>
      <c r="E58" s="11"/>
      <c r="F58" s="11"/>
      <c r="G58" s="20"/>
    </row>
    <row r="59" spans="1:7" ht="15.75" customHeight="1" x14ac:dyDescent="0.3">
      <c r="A59" s="11"/>
      <c r="B59" s="11"/>
      <c r="C59" s="11"/>
      <c r="D59" s="11"/>
      <c r="E59" s="11"/>
      <c r="F59" s="11"/>
      <c r="G59" s="20"/>
    </row>
    <row r="60" spans="1:7" ht="15.75" customHeight="1" x14ac:dyDescent="0.3">
      <c r="A60" s="17" t="s">
        <v>16</v>
      </c>
      <c r="B60" s="17"/>
      <c r="C60" s="17" t="s">
        <v>15</v>
      </c>
      <c r="D60" s="17"/>
      <c r="E60" s="17"/>
      <c r="F60" s="24"/>
      <c r="G60" s="9">
        <f>G61</f>
        <v>21970000</v>
      </c>
    </row>
    <row r="61" spans="1:7" ht="15.75" customHeight="1" x14ac:dyDescent="0.3">
      <c r="A61" s="11"/>
      <c r="B61" s="10" t="s">
        <v>63</v>
      </c>
      <c r="C61" s="10"/>
      <c r="D61" s="10" t="s">
        <v>64</v>
      </c>
      <c r="E61" s="10"/>
      <c r="F61" s="23"/>
      <c r="G61" s="12">
        <f>G62+G63</f>
        <v>21970000</v>
      </c>
    </row>
    <row r="62" spans="1:7" ht="15.75" customHeight="1" x14ac:dyDescent="0.3">
      <c r="A62" s="11"/>
      <c r="B62" s="11"/>
      <c r="C62" s="11" t="s">
        <v>65</v>
      </c>
      <c r="D62" s="11"/>
      <c r="E62" s="11" t="s">
        <v>66</v>
      </c>
      <c r="F62" s="23"/>
      <c r="G62" s="13">
        <v>18270000</v>
      </c>
    </row>
    <row r="63" spans="1:7" x14ac:dyDescent="0.3">
      <c r="A63" s="11"/>
      <c r="B63" s="11"/>
      <c r="C63" s="11" t="s">
        <v>67</v>
      </c>
      <c r="D63" s="11"/>
      <c r="E63" s="11" t="s">
        <v>68</v>
      </c>
      <c r="F63" s="11"/>
      <c r="G63" s="20">
        <v>3700000</v>
      </c>
    </row>
    <row r="64" spans="1:7" x14ac:dyDescent="0.3">
      <c r="A64" s="11"/>
      <c r="B64" s="11"/>
      <c r="C64" s="11" t="s">
        <v>69</v>
      </c>
      <c r="D64" s="11"/>
      <c r="E64" s="11" t="s">
        <v>201</v>
      </c>
      <c r="F64" s="11"/>
      <c r="G64" s="20">
        <v>0</v>
      </c>
    </row>
    <row r="65" spans="1:7" x14ac:dyDescent="0.3">
      <c r="A65" s="17"/>
      <c r="B65" s="17"/>
      <c r="C65" s="17" t="s">
        <v>77</v>
      </c>
      <c r="D65" s="17"/>
      <c r="E65" s="17"/>
      <c r="F65" s="17"/>
      <c r="G65" s="18">
        <f>G10+G30+G33+G45+G51+G54+G60+G57</f>
        <v>100778778</v>
      </c>
    </row>
  </sheetData>
  <sheetProtection selectLockedCells="1" selectUnlockedCells="1"/>
  <mergeCells count="7">
    <mergeCell ref="A7:F9"/>
    <mergeCell ref="G7:G9"/>
    <mergeCell ref="A1:G1"/>
    <mergeCell ref="E2:G2"/>
    <mergeCell ref="A3:G3"/>
    <mergeCell ref="A4:G4"/>
    <mergeCell ref="A5:G5"/>
  </mergeCells>
  <phoneticPr fontId="0" type="noConversion"/>
  <pageMargins left="0.25" right="0.25" top="0.75" bottom="0.75" header="0.51180555555555551" footer="0.51180555555555551"/>
  <pageSetup paperSize="9" scale="86" firstPageNumber="0" orientation="portrait" horizontalDpi="300" verticalDpi="300" r:id="rId1"/>
  <headerFooter alignWithMargins="0"/>
  <rowBreaks count="1" manualBreakCount="1">
    <brk id="50" max="16383" man="1"/>
  </rowBreaks>
  <cellWatches>
    <cellWatch r="E2"/>
  </cellWatch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5"/>
  <dimension ref="A1:K323"/>
  <sheetViews>
    <sheetView tabSelected="1" zoomScaleNormal="100" zoomScaleSheetLayoutView="100" workbookViewId="0">
      <selection activeCell="A7" sqref="A7:E8"/>
    </sheetView>
  </sheetViews>
  <sheetFormatPr defaultColWidth="9.109375" defaultRowHeight="15.75" customHeight="1" x14ac:dyDescent="0.3"/>
  <cols>
    <col min="1" max="1" width="3.33203125" style="27" customWidth="1"/>
    <col min="2" max="2" width="4.88671875" style="26" customWidth="1"/>
    <col min="3" max="3" width="7.109375" style="26" customWidth="1"/>
    <col min="4" max="4" width="6.44140625" style="26" customWidth="1"/>
    <col min="5" max="5" width="42" style="26" customWidth="1"/>
    <col min="6" max="6" width="7.5546875" style="26" customWidth="1"/>
    <col min="7" max="7" width="12.109375" style="26" customWidth="1"/>
    <col min="8" max="8" width="11.6640625" style="1" customWidth="1"/>
    <col min="9" max="9" width="12.5546875" style="1" customWidth="1"/>
    <col min="10" max="10" width="9.109375" style="1"/>
    <col min="11" max="11" width="11.33203125" style="1" bestFit="1" customWidth="1"/>
    <col min="12" max="14" width="9.109375" style="1"/>
    <col min="15" max="15" width="12.109375" style="1" bestFit="1" customWidth="1"/>
    <col min="16" max="16384" width="9.109375" style="1"/>
  </cols>
  <sheetData>
    <row r="1" spans="1:9" ht="15.75" customHeight="1" x14ac:dyDescent="0.3">
      <c r="A1" s="104"/>
      <c r="B1" s="104"/>
      <c r="C1" s="104"/>
      <c r="D1" s="104"/>
      <c r="E1" s="104"/>
      <c r="F1" s="104"/>
      <c r="G1" s="104"/>
    </row>
    <row r="2" spans="1:9" ht="15.75" customHeight="1" x14ac:dyDescent="0.3">
      <c r="A2" s="93" t="s">
        <v>265</v>
      </c>
      <c r="B2" s="93"/>
      <c r="C2" s="93"/>
      <c r="D2" s="93"/>
      <c r="E2" s="93"/>
      <c r="F2" s="93"/>
      <c r="G2" s="93"/>
    </row>
    <row r="3" spans="1:9" ht="15.75" customHeight="1" x14ac:dyDescent="0.3">
      <c r="A3" s="94" t="s">
        <v>196</v>
      </c>
      <c r="B3" s="94"/>
      <c r="C3" s="94"/>
      <c r="D3" s="94"/>
      <c r="E3" s="94"/>
      <c r="F3" s="94"/>
      <c r="G3" s="94"/>
    </row>
    <row r="4" spans="1:9" ht="15.75" customHeight="1" x14ac:dyDescent="0.3">
      <c r="A4" s="94" t="s">
        <v>282</v>
      </c>
      <c r="B4" s="94"/>
      <c r="C4" s="94"/>
      <c r="D4" s="94"/>
      <c r="E4" s="94"/>
      <c r="F4" s="94"/>
      <c r="G4" s="94"/>
    </row>
    <row r="5" spans="1:9" ht="15.75" customHeight="1" x14ac:dyDescent="0.3">
      <c r="A5" s="94" t="s">
        <v>32</v>
      </c>
      <c r="B5" s="94"/>
      <c r="C5" s="94"/>
      <c r="D5" s="94"/>
      <c r="E5" s="94"/>
      <c r="F5" s="94"/>
      <c r="G5" s="94"/>
    </row>
    <row r="6" spans="1:9" ht="15.75" customHeight="1" x14ac:dyDescent="0.3">
      <c r="A6" s="7"/>
      <c r="B6" s="7"/>
      <c r="C6" s="7"/>
      <c r="D6" s="7"/>
      <c r="E6" s="7"/>
      <c r="F6" s="98" t="s">
        <v>231</v>
      </c>
      <c r="G6" s="98"/>
    </row>
    <row r="7" spans="1:9" ht="15.75" customHeight="1" x14ac:dyDescent="0.3">
      <c r="A7" s="90" t="s">
        <v>91</v>
      </c>
      <c r="B7" s="90"/>
      <c r="C7" s="90"/>
      <c r="D7" s="90"/>
      <c r="E7" s="90"/>
      <c r="F7" s="91" t="s">
        <v>92</v>
      </c>
      <c r="G7" s="99" t="s">
        <v>264</v>
      </c>
      <c r="H7" s="105" t="s">
        <v>262</v>
      </c>
      <c r="I7" s="105" t="s">
        <v>263</v>
      </c>
    </row>
    <row r="8" spans="1:9" s="6" customFormat="1" ht="15.75" customHeight="1" x14ac:dyDescent="0.3">
      <c r="A8" s="90"/>
      <c r="B8" s="90"/>
      <c r="C8" s="90"/>
      <c r="D8" s="90"/>
      <c r="E8" s="90"/>
      <c r="F8" s="91"/>
      <c r="G8" s="99"/>
      <c r="H8" s="105"/>
      <c r="I8" s="105"/>
    </row>
    <row r="9" spans="1:9" s="25" customFormat="1" ht="15.75" customHeight="1" x14ac:dyDescent="0.3">
      <c r="A9" s="2" t="s">
        <v>93</v>
      </c>
      <c r="B9" s="8"/>
      <c r="C9" s="8"/>
      <c r="D9" s="8"/>
      <c r="E9" s="8"/>
      <c r="F9" s="8"/>
      <c r="G9" s="62">
        <f>G10+G20+G25+G56+G78+G82+G74</f>
        <v>20440560</v>
      </c>
      <c r="H9" s="62">
        <f t="shared" ref="H9:I9" si="0">H10+H20+H25+H56+H78+H82+H74</f>
        <v>21483893</v>
      </c>
      <c r="I9" s="62">
        <f t="shared" si="0"/>
        <v>78793238</v>
      </c>
    </row>
    <row r="10" spans="1:9" s="25" customFormat="1" ht="15.75" customHeight="1" x14ac:dyDescent="0.3">
      <c r="A10" s="14" t="s">
        <v>17</v>
      </c>
      <c r="B10" s="28"/>
      <c r="C10" s="28" t="s">
        <v>94</v>
      </c>
      <c r="D10" s="28"/>
      <c r="E10" s="28"/>
      <c r="F10" s="29"/>
      <c r="G10" s="63">
        <f>G11+G14</f>
        <v>3548610</v>
      </c>
      <c r="H10" s="63">
        <f t="shared" ref="H10:I10" si="1">H11+H14</f>
        <v>3548610</v>
      </c>
      <c r="I10" s="63">
        <f t="shared" si="1"/>
        <v>3652360</v>
      </c>
    </row>
    <row r="11" spans="1:9" s="25" customFormat="1" ht="15.75" customHeight="1" x14ac:dyDescent="0.3">
      <c r="A11" s="30"/>
      <c r="B11" s="28" t="s">
        <v>95</v>
      </c>
      <c r="C11" s="28"/>
      <c r="D11" s="28" t="s">
        <v>96</v>
      </c>
      <c r="E11" s="28"/>
      <c r="F11" s="21"/>
      <c r="G11" s="68">
        <f>SUM(G12:G13)</f>
        <v>0</v>
      </c>
      <c r="H11" s="68">
        <f>SUM(H12:H13)</f>
        <v>0</v>
      </c>
      <c r="I11" s="68">
        <f>SUM(I12:I13)</f>
        <v>0</v>
      </c>
    </row>
    <row r="12" spans="1:9" s="25" customFormat="1" ht="15.75" customHeight="1" x14ac:dyDescent="0.3">
      <c r="A12" s="11"/>
      <c r="B12" s="21"/>
      <c r="C12" s="21" t="s">
        <v>97</v>
      </c>
      <c r="D12" s="21" t="s">
        <v>98</v>
      </c>
      <c r="E12" s="21"/>
      <c r="F12" s="21"/>
      <c r="G12" s="70"/>
      <c r="H12" s="70"/>
      <c r="I12" s="70"/>
    </row>
    <row r="13" spans="1:9" s="25" customFormat="1" ht="15.75" customHeight="1" x14ac:dyDescent="0.3">
      <c r="A13" s="30"/>
      <c r="B13" s="21"/>
      <c r="C13" s="21" t="s">
        <v>99</v>
      </c>
      <c r="D13" s="21" t="s">
        <v>100</v>
      </c>
      <c r="E13" s="21"/>
      <c r="F13" s="21"/>
      <c r="G13" s="70"/>
      <c r="H13" s="70"/>
      <c r="I13" s="70"/>
    </row>
    <row r="14" spans="1:9" s="25" customFormat="1" ht="15.75" customHeight="1" x14ac:dyDescent="0.3">
      <c r="A14" s="30"/>
      <c r="B14" s="28" t="s">
        <v>101</v>
      </c>
      <c r="C14" s="28"/>
      <c r="D14" s="28" t="s">
        <v>102</v>
      </c>
      <c r="E14" s="28"/>
      <c r="F14" s="29">
        <v>6</v>
      </c>
      <c r="G14" s="68">
        <f>G15+G19</f>
        <v>3548610</v>
      </c>
      <c r="H14" s="68">
        <f t="shared" ref="H14:I14" si="2">H15+H19</f>
        <v>3548610</v>
      </c>
      <c r="I14" s="68">
        <f t="shared" si="2"/>
        <v>3652360</v>
      </c>
    </row>
    <row r="15" spans="1:9" s="25" customFormat="1" ht="15.75" customHeight="1" x14ac:dyDescent="0.3">
      <c r="A15" s="30"/>
      <c r="B15" s="21"/>
      <c r="C15" s="21" t="s">
        <v>103</v>
      </c>
      <c r="D15" s="21" t="s">
        <v>104</v>
      </c>
      <c r="E15" s="21"/>
      <c r="F15" s="21"/>
      <c r="G15" s="69">
        <f>SUM(G16:G18)</f>
        <v>3328610</v>
      </c>
      <c r="H15" s="69">
        <f t="shared" ref="H15:I15" si="3">SUM(H16:H18)</f>
        <v>3328610</v>
      </c>
      <c r="I15" s="69">
        <f t="shared" si="3"/>
        <v>3432360</v>
      </c>
    </row>
    <row r="16" spans="1:9" s="25" customFormat="1" ht="15.75" customHeight="1" x14ac:dyDescent="0.3">
      <c r="A16" s="30"/>
      <c r="B16" s="21"/>
      <c r="C16" s="21"/>
      <c r="D16" s="21"/>
      <c r="E16" s="31" t="s">
        <v>105</v>
      </c>
      <c r="F16" s="21"/>
      <c r="G16" s="70">
        <v>1720400</v>
      </c>
      <c r="H16" s="70">
        <v>1720400</v>
      </c>
      <c r="I16" s="70">
        <v>1795200</v>
      </c>
    </row>
    <row r="17" spans="1:9" s="25" customFormat="1" ht="15.75" customHeight="1" x14ac:dyDescent="0.3">
      <c r="A17" s="30"/>
      <c r="B17" s="21"/>
      <c r="C17" s="21"/>
      <c r="D17" s="21"/>
      <c r="E17" s="31" t="s">
        <v>106</v>
      </c>
      <c r="F17" s="21"/>
      <c r="G17" s="70">
        <v>1243400</v>
      </c>
      <c r="H17" s="70">
        <v>1243400</v>
      </c>
      <c r="I17" s="70">
        <v>1260000</v>
      </c>
    </row>
    <row r="18" spans="1:9" s="25" customFormat="1" ht="15.75" customHeight="1" x14ac:dyDescent="0.3">
      <c r="A18" s="30"/>
      <c r="B18" s="21"/>
      <c r="C18" s="21"/>
      <c r="D18" s="31"/>
      <c r="E18" s="31" t="s">
        <v>107</v>
      </c>
      <c r="F18" s="21"/>
      <c r="G18" s="70">
        <v>364810</v>
      </c>
      <c r="H18" s="70">
        <v>364810</v>
      </c>
      <c r="I18" s="70">
        <v>377160</v>
      </c>
    </row>
    <row r="19" spans="1:9" s="25" customFormat="1" ht="15.75" customHeight="1" x14ac:dyDescent="0.3">
      <c r="A19" s="30"/>
      <c r="B19" s="21"/>
      <c r="C19" s="21" t="s">
        <v>275</v>
      </c>
      <c r="D19" s="21" t="s">
        <v>245</v>
      </c>
      <c r="E19" s="21"/>
      <c r="F19" s="21"/>
      <c r="G19" s="70">
        <v>220000</v>
      </c>
      <c r="H19" s="70">
        <v>220000</v>
      </c>
      <c r="I19" s="70">
        <v>220000</v>
      </c>
    </row>
    <row r="20" spans="1:9" s="25" customFormat="1" ht="15.75" customHeight="1" x14ac:dyDescent="0.3">
      <c r="A20" s="14" t="s">
        <v>18</v>
      </c>
      <c r="B20" s="28"/>
      <c r="C20" s="28" t="s">
        <v>108</v>
      </c>
      <c r="D20" s="32"/>
      <c r="E20" s="32"/>
      <c r="F20" s="33"/>
      <c r="G20" s="68">
        <f>SUM(G21:G23)</f>
        <v>692000</v>
      </c>
      <c r="H20" s="68">
        <f t="shared" ref="H20:I20" si="4">SUM(H21:H23)</f>
        <v>773110</v>
      </c>
      <c r="I20" s="68">
        <f t="shared" si="4"/>
        <v>649429</v>
      </c>
    </row>
    <row r="21" spans="1:9" s="25" customFormat="1" ht="15.75" customHeight="1" x14ac:dyDescent="0.3">
      <c r="A21" s="30"/>
      <c r="B21" s="21"/>
      <c r="C21" s="21"/>
      <c r="D21" s="31" t="s">
        <v>109</v>
      </c>
      <c r="E21" s="21"/>
      <c r="F21" s="21"/>
      <c r="G21" s="69">
        <v>692000</v>
      </c>
      <c r="H21" s="69">
        <v>773110</v>
      </c>
      <c r="I21" s="69">
        <v>649429</v>
      </c>
    </row>
    <row r="22" spans="1:9" s="25" customFormat="1" ht="15.75" customHeight="1" x14ac:dyDescent="0.3">
      <c r="A22" s="30"/>
      <c r="B22" s="21"/>
      <c r="C22" s="21"/>
      <c r="D22" s="31" t="s">
        <v>110</v>
      </c>
      <c r="E22" s="21"/>
      <c r="F22" s="21"/>
      <c r="G22" s="70"/>
      <c r="H22" s="70">
        <v>0</v>
      </c>
      <c r="I22" s="70"/>
    </row>
    <row r="23" spans="1:9" s="25" customFormat="1" ht="15.75" customHeight="1" x14ac:dyDescent="0.3">
      <c r="A23" s="30"/>
      <c r="B23" s="21"/>
      <c r="C23" s="21"/>
      <c r="D23" s="31" t="s">
        <v>111</v>
      </c>
      <c r="E23" s="21"/>
      <c r="F23" s="21"/>
      <c r="G23" s="70"/>
      <c r="H23" s="70">
        <v>0</v>
      </c>
      <c r="I23" s="70"/>
    </row>
    <row r="24" spans="1:9" s="25" customFormat="1" ht="15.75" customHeight="1" x14ac:dyDescent="0.3">
      <c r="A24" s="30"/>
      <c r="B24" s="21"/>
      <c r="C24" s="21"/>
      <c r="D24" s="21"/>
      <c r="E24" s="21"/>
      <c r="F24" s="21"/>
      <c r="G24" s="70"/>
      <c r="H24" s="70"/>
      <c r="I24" s="70"/>
    </row>
    <row r="25" spans="1:9" s="25" customFormat="1" ht="15.75" customHeight="1" x14ac:dyDescent="0.3">
      <c r="A25" s="14" t="s">
        <v>19</v>
      </c>
      <c r="B25" s="28"/>
      <c r="C25" s="28" t="s">
        <v>20</v>
      </c>
      <c r="D25" s="28"/>
      <c r="E25" s="28"/>
      <c r="F25" s="21"/>
      <c r="G25" s="68">
        <f>G26+G35+G41+G51</f>
        <v>3595000</v>
      </c>
      <c r="H25" s="68">
        <f t="shared" ref="H25:I25" si="5">H26+H35+H41+H51</f>
        <v>3190489</v>
      </c>
      <c r="I25" s="68">
        <f t="shared" si="5"/>
        <v>3500000</v>
      </c>
    </row>
    <row r="26" spans="1:9" s="37" customFormat="1" ht="15.75" customHeight="1" x14ac:dyDescent="0.35">
      <c r="A26" s="34"/>
      <c r="B26" s="28" t="s">
        <v>112</v>
      </c>
      <c r="C26" s="35"/>
      <c r="D26" s="28" t="s">
        <v>113</v>
      </c>
      <c r="E26" s="36"/>
      <c r="F26" s="34"/>
      <c r="G26" s="68">
        <f>G27+G31</f>
        <v>195000</v>
      </c>
      <c r="H26" s="68">
        <f t="shared" ref="H26:I26" si="6">H27+H31</f>
        <v>206565</v>
      </c>
      <c r="I26" s="68">
        <f t="shared" si="6"/>
        <v>240000</v>
      </c>
    </row>
    <row r="27" spans="1:9" s="25" customFormat="1" ht="15.75" customHeight="1" x14ac:dyDescent="0.3">
      <c r="A27" s="30"/>
      <c r="B27" s="21"/>
      <c r="C27" s="21" t="s">
        <v>114</v>
      </c>
      <c r="D27" s="21" t="s">
        <v>115</v>
      </c>
      <c r="E27" s="34"/>
      <c r="F27" s="34"/>
      <c r="G27" s="64">
        <f>SUM(G28:G30)</f>
        <v>0</v>
      </c>
      <c r="H27" s="64">
        <f t="shared" ref="H27:I27" si="7">SUM(H28:H30)</f>
        <v>19260</v>
      </c>
      <c r="I27" s="64">
        <f t="shared" si="7"/>
        <v>20000</v>
      </c>
    </row>
    <row r="28" spans="1:9" s="25" customFormat="1" ht="15.75" customHeight="1" x14ac:dyDescent="0.3">
      <c r="A28" s="30"/>
      <c r="B28" s="21"/>
      <c r="C28" s="21"/>
      <c r="D28" s="21"/>
      <c r="E28" s="34" t="s">
        <v>116</v>
      </c>
      <c r="F28" s="34"/>
      <c r="G28" s="70"/>
      <c r="H28" s="70">
        <v>19260</v>
      </c>
      <c r="I28" s="70">
        <v>20000</v>
      </c>
    </row>
    <row r="29" spans="1:9" s="25" customFormat="1" ht="15.75" customHeight="1" x14ac:dyDescent="0.3">
      <c r="A29" s="30"/>
      <c r="B29" s="21"/>
      <c r="C29" s="21"/>
      <c r="D29" s="21"/>
      <c r="E29" s="34" t="s">
        <v>117</v>
      </c>
      <c r="F29" s="34"/>
      <c r="G29" s="70"/>
      <c r="H29" s="70">
        <v>0</v>
      </c>
      <c r="I29" s="70"/>
    </row>
    <row r="30" spans="1:9" s="25" customFormat="1" ht="15.75" customHeight="1" x14ac:dyDescent="0.3">
      <c r="A30" s="30"/>
      <c r="B30" s="21"/>
      <c r="C30" s="21"/>
      <c r="D30" s="21"/>
      <c r="E30" s="34" t="s">
        <v>118</v>
      </c>
      <c r="F30" s="34"/>
      <c r="G30" s="70"/>
      <c r="H30" s="70">
        <v>0</v>
      </c>
      <c r="I30" s="70"/>
    </row>
    <row r="31" spans="1:9" s="25" customFormat="1" ht="15.75" customHeight="1" x14ac:dyDescent="0.3">
      <c r="A31" s="30"/>
      <c r="B31" s="21"/>
      <c r="C31" s="21" t="s">
        <v>119</v>
      </c>
      <c r="D31" s="21" t="s">
        <v>120</v>
      </c>
      <c r="E31" s="21"/>
      <c r="F31" s="21"/>
      <c r="G31" s="69">
        <f>SUM(G32+G33+G34)</f>
        <v>195000</v>
      </c>
      <c r="H31" s="69">
        <f t="shared" ref="H31:I31" si="8">SUM(H32+H33+H34)</f>
        <v>187305</v>
      </c>
      <c r="I31" s="69">
        <f t="shared" si="8"/>
        <v>220000</v>
      </c>
    </row>
    <row r="32" spans="1:9" s="25" customFormat="1" ht="15.75" customHeight="1" x14ac:dyDescent="0.3">
      <c r="A32" s="14"/>
      <c r="B32" s="28"/>
      <c r="C32" s="28"/>
      <c r="D32" s="28"/>
      <c r="E32" s="31" t="s">
        <v>121</v>
      </c>
      <c r="F32" s="21"/>
      <c r="G32" s="70">
        <v>130000</v>
      </c>
      <c r="H32" s="70">
        <v>96041</v>
      </c>
      <c r="I32" s="70">
        <v>110000</v>
      </c>
    </row>
    <row r="33" spans="1:9" s="25" customFormat="1" ht="15.75" customHeight="1" x14ac:dyDescent="0.3">
      <c r="A33" s="14"/>
      <c r="B33" s="28"/>
      <c r="C33" s="28"/>
      <c r="D33" s="28"/>
      <c r="E33" s="31" t="s">
        <v>122</v>
      </c>
      <c r="F33" s="21"/>
      <c r="G33" s="70">
        <v>15000</v>
      </c>
      <c r="H33" s="70">
        <v>0</v>
      </c>
      <c r="I33" s="70">
        <v>15000</v>
      </c>
    </row>
    <row r="34" spans="1:9" s="25" customFormat="1" ht="15.75" customHeight="1" x14ac:dyDescent="0.3">
      <c r="A34" s="14"/>
      <c r="B34" s="28"/>
      <c r="C34" s="28"/>
      <c r="D34" s="28"/>
      <c r="E34" s="31" t="s">
        <v>242</v>
      </c>
      <c r="F34" s="21"/>
      <c r="G34" s="70">
        <v>50000</v>
      </c>
      <c r="H34" s="70">
        <v>91264</v>
      </c>
      <c r="I34" s="70">
        <v>95000</v>
      </c>
    </row>
    <row r="35" spans="1:9" s="37" customFormat="1" ht="15.75" customHeight="1" x14ac:dyDescent="0.35">
      <c r="A35" s="34"/>
      <c r="B35" s="28" t="s">
        <v>123</v>
      </c>
      <c r="C35" s="35"/>
      <c r="D35" s="28" t="s">
        <v>124</v>
      </c>
      <c r="E35" s="35"/>
      <c r="F35" s="31"/>
      <c r="G35" s="68">
        <f>G36+G39</f>
        <v>170000</v>
      </c>
      <c r="H35" s="68">
        <f t="shared" ref="H35:I35" si="9">H36+H39</f>
        <v>316311</v>
      </c>
      <c r="I35" s="68">
        <f t="shared" si="9"/>
        <v>340000</v>
      </c>
    </row>
    <row r="36" spans="1:9" s="25" customFormat="1" ht="15.75" customHeight="1" x14ac:dyDescent="0.3">
      <c r="A36" s="30"/>
      <c r="B36" s="21"/>
      <c r="C36" s="21" t="s">
        <v>125</v>
      </c>
      <c r="D36" s="21" t="s">
        <v>126</v>
      </c>
      <c r="E36" s="21"/>
      <c r="F36" s="21"/>
      <c r="G36" s="69">
        <f>SUM(G37:G38)</f>
        <v>0</v>
      </c>
      <c r="H36" s="69">
        <f t="shared" ref="H36:I36" si="10">SUM(H37:H38)</f>
        <v>103963</v>
      </c>
      <c r="I36" s="69">
        <f t="shared" si="10"/>
        <v>120000</v>
      </c>
    </row>
    <row r="37" spans="1:9" s="25" customFormat="1" ht="15.75" customHeight="1" x14ac:dyDescent="0.3">
      <c r="A37" s="30"/>
      <c r="B37" s="21"/>
      <c r="C37" s="21"/>
      <c r="D37" s="21"/>
      <c r="E37" s="31" t="s">
        <v>127</v>
      </c>
      <c r="F37" s="21"/>
      <c r="G37" s="70">
        <v>0</v>
      </c>
      <c r="H37" s="70">
        <v>103963</v>
      </c>
      <c r="I37" s="70">
        <v>120000</v>
      </c>
    </row>
    <row r="38" spans="1:9" s="25" customFormat="1" ht="15.75" customHeight="1" x14ac:dyDescent="0.3">
      <c r="A38" s="30"/>
      <c r="B38" s="21"/>
      <c r="C38" s="21"/>
      <c r="D38" s="21"/>
      <c r="E38" s="31" t="s">
        <v>128</v>
      </c>
      <c r="F38" s="21"/>
      <c r="G38" s="70">
        <v>0</v>
      </c>
      <c r="H38" s="70">
        <v>0</v>
      </c>
      <c r="I38" s="70">
        <v>0</v>
      </c>
    </row>
    <row r="39" spans="1:9" s="25" customFormat="1" ht="15.75" customHeight="1" x14ac:dyDescent="0.3">
      <c r="A39" s="30"/>
      <c r="B39" s="21"/>
      <c r="C39" s="21" t="s">
        <v>129</v>
      </c>
      <c r="D39" s="21" t="s">
        <v>130</v>
      </c>
      <c r="E39" s="21"/>
      <c r="F39" s="21"/>
      <c r="G39" s="69">
        <f>G40</f>
        <v>170000</v>
      </c>
      <c r="H39" s="69">
        <f t="shared" ref="H39:I39" si="11">H40</f>
        <v>212348</v>
      </c>
      <c r="I39" s="69">
        <f t="shared" si="11"/>
        <v>220000</v>
      </c>
    </row>
    <row r="40" spans="1:9" s="25" customFormat="1" ht="15.75" customHeight="1" x14ac:dyDescent="0.3">
      <c r="A40" s="30"/>
      <c r="B40" s="21"/>
      <c r="C40" s="21"/>
      <c r="D40" s="21"/>
      <c r="E40" s="31" t="s">
        <v>131</v>
      </c>
      <c r="F40" s="21"/>
      <c r="G40" s="70">
        <v>170000</v>
      </c>
      <c r="H40" s="70">
        <v>212348</v>
      </c>
      <c r="I40" s="70">
        <v>220000</v>
      </c>
    </row>
    <row r="41" spans="1:9" s="37" customFormat="1" ht="15.75" customHeight="1" x14ac:dyDescent="0.35">
      <c r="A41" s="34"/>
      <c r="B41" s="28" t="s">
        <v>132</v>
      </c>
      <c r="C41" s="35"/>
      <c r="D41" s="28" t="s">
        <v>133</v>
      </c>
      <c r="E41" s="35"/>
      <c r="F41" s="31"/>
      <c r="G41" s="68">
        <f>G42+G46+G47+G48</f>
        <v>1580000</v>
      </c>
      <c r="H41" s="68">
        <f t="shared" ref="H41:I41" si="12">H42+H46+H47+H48</f>
        <v>1761192</v>
      </c>
      <c r="I41" s="68">
        <f t="shared" si="12"/>
        <v>1780000</v>
      </c>
    </row>
    <row r="42" spans="1:9" s="25" customFormat="1" ht="15.75" customHeight="1" x14ac:dyDescent="0.3">
      <c r="A42" s="30"/>
      <c r="B42" s="21"/>
      <c r="C42" s="21" t="s">
        <v>134</v>
      </c>
      <c r="D42" s="21" t="s">
        <v>135</v>
      </c>
      <c r="E42" s="21"/>
      <c r="F42" s="21"/>
      <c r="G42" s="69">
        <f>SUM(G43:G45)</f>
        <v>830000</v>
      </c>
      <c r="H42" s="69">
        <f t="shared" ref="H42:I42" si="13">SUM(H43:H45)</f>
        <v>950606</v>
      </c>
      <c r="I42" s="69">
        <f t="shared" si="13"/>
        <v>880000</v>
      </c>
    </row>
    <row r="43" spans="1:9" s="25" customFormat="1" ht="15.75" customHeight="1" x14ac:dyDescent="0.3">
      <c r="A43" s="30"/>
      <c r="B43" s="21"/>
      <c r="C43" s="21"/>
      <c r="D43" s="21"/>
      <c r="E43" s="31" t="s">
        <v>136</v>
      </c>
      <c r="F43" s="21"/>
      <c r="G43" s="70">
        <v>150000</v>
      </c>
      <c r="H43" s="70">
        <v>355455</v>
      </c>
      <c r="I43" s="70">
        <v>200000</v>
      </c>
    </row>
    <row r="44" spans="1:9" s="25" customFormat="1" ht="15.75" customHeight="1" x14ac:dyDescent="0.3">
      <c r="A44" s="30"/>
      <c r="B44" s="21"/>
      <c r="C44" s="21"/>
      <c r="D44" s="21"/>
      <c r="E44" s="31" t="s">
        <v>137</v>
      </c>
      <c r="F44" s="21"/>
      <c r="G44" s="70">
        <v>600000</v>
      </c>
      <c r="H44" s="70">
        <v>519994</v>
      </c>
      <c r="I44" s="70">
        <v>600000</v>
      </c>
    </row>
    <row r="45" spans="1:9" s="25" customFormat="1" ht="15.75" customHeight="1" x14ac:dyDescent="0.3">
      <c r="A45" s="30"/>
      <c r="B45" s="21"/>
      <c r="C45" s="21"/>
      <c r="D45" s="21"/>
      <c r="E45" s="31" t="s">
        <v>138</v>
      </c>
      <c r="F45" s="21"/>
      <c r="G45" s="70">
        <v>80000</v>
      </c>
      <c r="H45" s="70">
        <v>75157</v>
      </c>
      <c r="I45" s="70">
        <v>80000</v>
      </c>
    </row>
    <row r="46" spans="1:9" s="25" customFormat="1" ht="15.75" customHeight="1" x14ac:dyDescent="0.3">
      <c r="A46" s="30"/>
      <c r="B46" s="21"/>
      <c r="C46" s="21" t="s">
        <v>139</v>
      </c>
      <c r="D46" s="21" t="s">
        <v>140</v>
      </c>
      <c r="E46" s="21"/>
      <c r="F46" s="21"/>
      <c r="G46" s="69">
        <v>0</v>
      </c>
      <c r="H46" s="69">
        <v>0</v>
      </c>
      <c r="I46" s="69">
        <v>0</v>
      </c>
    </row>
    <row r="47" spans="1:9" s="25" customFormat="1" ht="15.75" customHeight="1" x14ac:dyDescent="0.3">
      <c r="A47" s="30"/>
      <c r="B47" s="21"/>
      <c r="C47" s="21" t="s">
        <v>141</v>
      </c>
      <c r="D47" s="21" t="s">
        <v>142</v>
      </c>
      <c r="E47" s="21"/>
      <c r="F47" s="21"/>
      <c r="G47" s="70">
        <v>150000</v>
      </c>
      <c r="H47" s="70">
        <v>61233</v>
      </c>
      <c r="I47" s="70">
        <v>100000</v>
      </c>
    </row>
    <row r="48" spans="1:9" s="25" customFormat="1" ht="15.75" customHeight="1" x14ac:dyDescent="0.3">
      <c r="A48" s="30"/>
      <c r="B48" s="21"/>
      <c r="C48" s="21" t="s">
        <v>143</v>
      </c>
      <c r="D48" s="21" t="s">
        <v>144</v>
      </c>
      <c r="E48" s="21"/>
      <c r="F48" s="21"/>
      <c r="G48" s="64">
        <f>SUM(G49:G50)</f>
        <v>600000</v>
      </c>
      <c r="H48" s="64">
        <f t="shared" ref="H48:I48" si="14">SUM(H49:H50)</f>
        <v>749353</v>
      </c>
      <c r="I48" s="64">
        <f t="shared" si="14"/>
        <v>800000</v>
      </c>
    </row>
    <row r="49" spans="1:9" s="25" customFormat="1" ht="15.75" customHeight="1" x14ac:dyDescent="0.3">
      <c r="A49" s="30"/>
      <c r="B49" s="21"/>
      <c r="C49" s="21"/>
      <c r="D49" s="21"/>
      <c r="E49" s="31" t="s">
        <v>207</v>
      </c>
      <c r="F49" s="21"/>
      <c r="G49" s="70">
        <v>0</v>
      </c>
      <c r="H49" s="70">
        <v>0</v>
      </c>
      <c r="I49" s="70">
        <v>0</v>
      </c>
    </row>
    <row r="50" spans="1:9" s="25" customFormat="1" ht="15.75" customHeight="1" x14ac:dyDescent="0.3">
      <c r="A50" s="30"/>
      <c r="B50" s="21"/>
      <c r="C50" s="21"/>
      <c r="D50" s="21"/>
      <c r="E50" s="31" t="s">
        <v>145</v>
      </c>
      <c r="F50" s="21"/>
      <c r="G50" s="70">
        <v>600000</v>
      </c>
      <c r="H50" s="70">
        <v>749353</v>
      </c>
      <c r="I50" s="70">
        <v>800000</v>
      </c>
    </row>
    <row r="51" spans="1:9" s="37" customFormat="1" ht="15.75" customHeight="1" x14ac:dyDescent="0.35">
      <c r="A51" s="34"/>
      <c r="B51" s="28" t="s">
        <v>146</v>
      </c>
      <c r="C51" s="35"/>
      <c r="D51" s="28" t="s">
        <v>147</v>
      </c>
      <c r="E51" s="35"/>
      <c r="F51" s="31"/>
      <c r="G51" s="68">
        <f>G52+G53+G55+G54</f>
        <v>1650000</v>
      </c>
      <c r="H51" s="68">
        <f t="shared" ref="H51:I51" si="15">H52+H53+H55+H54</f>
        <v>906421</v>
      </c>
      <c r="I51" s="68">
        <f t="shared" si="15"/>
        <v>1140000</v>
      </c>
    </row>
    <row r="52" spans="1:9" s="25" customFormat="1" ht="15.75" customHeight="1" x14ac:dyDescent="0.3">
      <c r="A52" s="30"/>
      <c r="B52" s="21"/>
      <c r="C52" s="21" t="s">
        <v>148</v>
      </c>
      <c r="D52" s="21" t="s">
        <v>149</v>
      </c>
      <c r="E52" s="21"/>
      <c r="F52" s="21"/>
      <c r="G52" s="70">
        <v>500000</v>
      </c>
      <c r="H52" s="70">
        <v>417522</v>
      </c>
      <c r="I52" s="70">
        <v>700000</v>
      </c>
    </row>
    <row r="53" spans="1:9" s="25" customFormat="1" ht="15.75" customHeight="1" x14ac:dyDescent="0.3">
      <c r="A53" s="30"/>
      <c r="B53" s="21"/>
      <c r="C53" s="55" t="s">
        <v>165</v>
      </c>
      <c r="D53" s="55" t="s">
        <v>204</v>
      </c>
      <c r="E53" s="55"/>
      <c r="F53" s="55"/>
      <c r="G53" s="70">
        <v>150000</v>
      </c>
      <c r="H53" s="70">
        <v>186000</v>
      </c>
      <c r="I53" s="70">
        <v>190000</v>
      </c>
    </row>
    <row r="54" spans="1:9" s="25" customFormat="1" ht="15.75" customHeight="1" x14ac:dyDescent="0.3">
      <c r="A54" s="30"/>
      <c r="B54" s="21"/>
      <c r="C54" s="55" t="s">
        <v>182</v>
      </c>
      <c r="D54" s="55" t="s">
        <v>205</v>
      </c>
      <c r="E54" s="55"/>
      <c r="F54" s="55"/>
      <c r="G54" s="70">
        <v>800000</v>
      </c>
      <c r="H54" s="70">
        <v>216939</v>
      </c>
      <c r="I54" s="70">
        <v>150000</v>
      </c>
    </row>
    <row r="55" spans="1:9" s="25" customFormat="1" ht="15.75" customHeight="1" x14ac:dyDescent="0.3">
      <c r="A55" s="30"/>
      <c r="B55" s="21"/>
      <c r="C55" s="55"/>
      <c r="D55" s="55" t="s">
        <v>206</v>
      </c>
      <c r="E55" s="55"/>
      <c r="F55" s="55"/>
      <c r="G55" s="70">
        <v>200000</v>
      </c>
      <c r="H55" s="70">
        <v>85960</v>
      </c>
      <c r="I55" s="70">
        <v>100000</v>
      </c>
    </row>
    <row r="56" spans="1:9" s="38" customFormat="1" ht="15.75" customHeight="1" x14ac:dyDescent="0.3">
      <c r="A56" s="14" t="s">
        <v>22</v>
      </c>
      <c r="B56" s="28"/>
      <c r="C56" s="28" t="s">
        <v>23</v>
      </c>
      <c r="D56" s="28"/>
      <c r="E56" s="28"/>
      <c r="F56" s="28"/>
      <c r="G56" s="68">
        <f>G57+G58+G61+G73</f>
        <v>5342406</v>
      </c>
      <c r="H56" s="68">
        <f t="shared" ref="H56:I56" si="16">H57+H58+H61+H73</f>
        <v>10940686</v>
      </c>
      <c r="I56" s="68">
        <f t="shared" si="16"/>
        <v>21761069</v>
      </c>
    </row>
    <row r="57" spans="1:9" s="38" customFormat="1" ht="15.75" customHeight="1" x14ac:dyDescent="0.3">
      <c r="A57" s="14"/>
      <c r="B57" s="28"/>
      <c r="C57" s="21" t="s">
        <v>150</v>
      </c>
      <c r="D57" s="21" t="s">
        <v>151</v>
      </c>
      <c r="E57" s="21"/>
      <c r="F57" s="21"/>
      <c r="G57" s="71">
        <v>0</v>
      </c>
      <c r="H57" s="71">
        <v>113171</v>
      </c>
      <c r="I57" s="71">
        <v>0</v>
      </c>
    </row>
    <row r="58" spans="1:9" s="25" customFormat="1" ht="15.75" customHeight="1" x14ac:dyDescent="0.3">
      <c r="A58" s="30"/>
      <c r="B58" s="21"/>
      <c r="C58" s="21" t="s">
        <v>152</v>
      </c>
      <c r="D58" s="21" t="s">
        <v>153</v>
      </c>
      <c r="E58" s="21"/>
      <c r="F58" s="21"/>
      <c r="G58" s="69">
        <f>G59+G60</f>
        <v>4132000</v>
      </c>
      <c r="H58" s="69">
        <f t="shared" ref="H58:I58" si="17">H59+H60</f>
        <v>4158096</v>
      </c>
      <c r="I58" s="69">
        <f t="shared" si="17"/>
        <v>4678000</v>
      </c>
    </row>
    <row r="59" spans="1:9" s="25" customFormat="1" ht="15.75" customHeight="1" x14ac:dyDescent="0.3">
      <c r="A59" s="30"/>
      <c r="B59" s="21"/>
      <c r="C59" s="21"/>
      <c r="D59" s="21"/>
      <c r="E59" s="39" t="s">
        <v>154</v>
      </c>
      <c r="F59" s="39"/>
      <c r="G59" s="70">
        <v>2856000</v>
      </c>
      <c r="H59" s="70">
        <v>2856000</v>
      </c>
      <c r="I59" s="70">
        <v>4422000</v>
      </c>
    </row>
    <row r="60" spans="1:9" s="25" customFormat="1" ht="15.75" customHeight="1" x14ac:dyDescent="0.3">
      <c r="A60" s="30"/>
      <c r="B60" s="21"/>
      <c r="C60" s="21"/>
      <c r="D60" s="21"/>
      <c r="E60" s="21" t="s">
        <v>208</v>
      </c>
      <c r="F60" s="21"/>
      <c r="G60" s="70">
        <v>1276000</v>
      </c>
      <c r="H60" s="70">
        <v>1302096</v>
      </c>
      <c r="I60" s="70">
        <v>256000</v>
      </c>
    </row>
    <row r="61" spans="1:9" s="25" customFormat="1" ht="15.75" customHeight="1" x14ac:dyDescent="0.3">
      <c r="A61" s="30"/>
      <c r="B61" s="21"/>
      <c r="C61" s="21" t="s">
        <v>155</v>
      </c>
      <c r="D61" s="21" t="s">
        <v>156</v>
      </c>
      <c r="E61" s="21"/>
      <c r="F61" s="21"/>
      <c r="G61" s="69">
        <f>G62+G63</f>
        <v>1020000</v>
      </c>
      <c r="H61" s="69">
        <f t="shared" ref="H61:I61" si="18">H62+H63</f>
        <v>6669419</v>
      </c>
      <c r="I61" s="69">
        <f t="shared" si="18"/>
        <v>1020000</v>
      </c>
    </row>
    <row r="62" spans="1:9" s="25" customFormat="1" ht="15.75" customHeight="1" x14ac:dyDescent="0.3">
      <c r="A62" s="30"/>
      <c r="B62" s="21"/>
      <c r="C62" s="21"/>
      <c r="D62" s="21"/>
      <c r="E62" s="21" t="s">
        <v>209</v>
      </c>
      <c r="F62" s="21"/>
      <c r="G62" s="70">
        <v>140000</v>
      </c>
      <c r="H62" s="70">
        <v>5789419</v>
      </c>
      <c r="I62" s="70">
        <v>140000</v>
      </c>
    </row>
    <row r="63" spans="1:9" s="25" customFormat="1" ht="15.75" customHeight="1" x14ac:dyDescent="0.3">
      <c r="A63" s="30"/>
      <c r="B63" s="21"/>
      <c r="C63" s="21"/>
      <c r="D63" s="21"/>
      <c r="E63" s="21" t="s">
        <v>157</v>
      </c>
      <c r="F63" s="21"/>
      <c r="G63" s="64">
        <f>SUM(G64:G72)</f>
        <v>880000</v>
      </c>
      <c r="H63" s="64">
        <f t="shared" ref="H63:I63" si="19">SUM(H64:H72)</f>
        <v>880000</v>
      </c>
      <c r="I63" s="64">
        <f t="shared" si="19"/>
        <v>880000</v>
      </c>
    </row>
    <row r="64" spans="1:9" s="25" customFormat="1" ht="15.75" customHeight="1" x14ac:dyDescent="0.3">
      <c r="A64" s="30"/>
      <c r="B64" s="21"/>
      <c r="C64" s="21"/>
      <c r="D64" s="21"/>
      <c r="E64" s="21" t="s">
        <v>233</v>
      </c>
      <c r="F64" s="21"/>
      <c r="G64" s="70">
        <v>650000</v>
      </c>
      <c r="H64" s="70">
        <v>700000</v>
      </c>
      <c r="I64" s="70">
        <v>650000</v>
      </c>
    </row>
    <row r="65" spans="1:9" s="25" customFormat="1" ht="15.75" customHeight="1" x14ac:dyDescent="0.3">
      <c r="A65" s="30"/>
      <c r="B65" s="21"/>
      <c r="C65" s="21"/>
      <c r="D65" s="21"/>
      <c r="E65" s="21" t="s">
        <v>234</v>
      </c>
      <c r="F65" s="21"/>
      <c r="G65" s="70">
        <v>30000</v>
      </c>
      <c r="H65" s="70">
        <v>0</v>
      </c>
      <c r="I65" s="70">
        <v>30000</v>
      </c>
    </row>
    <row r="66" spans="1:9" s="25" customFormat="1" ht="15.75" customHeight="1" x14ac:dyDescent="0.3">
      <c r="A66" s="30"/>
      <c r="B66" s="21"/>
      <c r="C66" s="21"/>
      <c r="D66" s="21"/>
      <c r="E66" s="21" t="s">
        <v>235</v>
      </c>
      <c r="F66" s="21"/>
      <c r="G66" s="70">
        <v>30000</v>
      </c>
      <c r="H66" s="70">
        <v>0</v>
      </c>
      <c r="I66" s="70">
        <v>30000</v>
      </c>
    </row>
    <row r="67" spans="1:9" s="25" customFormat="1" ht="15.75" customHeight="1" x14ac:dyDescent="0.3">
      <c r="A67" s="30"/>
      <c r="B67" s="21"/>
      <c r="C67" s="21"/>
      <c r="D67" s="21"/>
      <c r="E67" s="21" t="s">
        <v>241</v>
      </c>
      <c r="F67" s="21"/>
      <c r="G67" s="70">
        <v>40000</v>
      </c>
      <c r="H67" s="70">
        <v>80000</v>
      </c>
      <c r="I67" s="70">
        <v>40000</v>
      </c>
    </row>
    <row r="68" spans="1:9" s="25" customFormat="1" ht="15.75" customHeight="1" x14ac:dyDescent="0.3">
      <c r="A68" s="30"/>
      <c r="B68" s="21"/>
      <c r="C68" s="21"/>
      <c r="D68" s="21"/>
      <c r="E68" s="21" t="s">
        <v>236</v>
      </c>
      <c r="F68" s="21"/>
      <c r="G68" s="70">
        <v>20000</v>
      </c>
      <c r="H68" s="70">
        <v>20000</v>
      </c>
      <c r="I68" s="70">
        <v>20000</v>
      </c>
    </row>
    <row r="69" spans="1:9" s="25" customFormat="1" ht="15.75" customHeight="1" x14ac:dyDescent="0.3">
      <c r="A69" s="30"/>
      <c r="B69" s="21"/>
      <c r="C69" s="21"/>
      <c r="D69" s="21"/>
      <c r="E69" s="21" t="s">
        <v>237</v>
      </c>
      <c r="F69" s="21"/>
      <c r="G69" s="70">
        <v>10000</v>
      </c>
      <c r="H69" s="70">
        <v>10000</v>
      </c>
      <c r="I69" s="70">
        <v>10000</v>
      </c>
    </row>
    <row r="70" spans="1:9" s="25" customFormat="1" ht="15.75" customHeight="1" x14ac:dyDescent="0.3">
      <c r="A70" s="30"/>
      <c r="B70" s="21"/>
      <c r="C70" s="21"/>
      <c r="D70" s="21"/>
      <c r="E70" s="21" t="s">
        <v>238</v>
      </c>
      <c r="F70" s="21"/>
      <c r="G70" s="70">
        <v>10000</v>
      </c>
      <c r="H70" s="70">
        <v>10000</v>
      </c>
      <c r="I70" s="70">
        <v>10000</v>
      </c>
    </row>
    <row r="71" spans="1:9" s="25" customFormat="1" ht="15.75" customHeight="1" x14ac:dyDescent="0.3">
      <c r="A71" s="30"/>
      <c r="B71" s="21"/>
      <c r="C71" s="21"/>
      <c r="D71" s="21"/>
      <c r="E71" s="21" t="s">
        <v>239</v>
      </c>
      <c r="F71" s="21"/>
      <c r="G71" s="70">
        <v>10000</v>
      </c>
      <c r="H71" s="70">
        <v>10000</v>
      </c>
      <c r="I71" s="70">
        <v>10000</v>
      </c>
    </row>
    <row r="72" spans="1:9" s="25" customFormat="1" ht="15.75" customHeight="1" x14ac:dyDescent="0.3">
      <c r="A72" s="30"/>
      <c r="B72" s="21"/>
      <c r="C72" s="21"/>
      <c r="D72" s="21"/>
      <c r="E72" s="21" t="s">
        <v>240</v>
      </c>
      <c r="F72" s="21"/>
      <c r="G72" s="70">
        <v>80000</v>
      </c>
      <c r="H72" s="70">
        <v>50000</v>
      </c>
      <c r="I72" s="70">
        <v>80000</v>
      </c>
    </row>
    <row r="73" spans="1:9" s="25" customFormat="1" ht="15.75" customHeight="1" x14ac:dyDescent="0.3">
      <c r="A73" s="30"/>
      <c r="B73" s="21"/>
      <c r="C73" s="21" t="s">
        <v>158</v>
      </c>
      <c r="D73" s="21" t="s">
        <v>159</v>
      </c>
      <c r="E73" s="21"/>
      <c r="F73" s="21"/>
      <c r="G73" s="70">
        <v>190406</v>
      </c>
      <c r="H73" s="70">
        <v>0</v>
      </c>
      <c r="I73" s="70">
        <v>16063069</v>
      </c>
    </row>
    <row r="74" spans="1:9" s="25" customFormat="1" ht="15.75" customHeight="1" x14ac:dyDescent="0.3">
      <c r="A74" s="14" t="s">
        <v>24</v>
      </c>
      <c r="B74" s="21"/>
      <c r="C74" s="28" t="s">
        <v>248</v>
      </c>
      <c r="D74" s="21"/>
      <c r="E74" s="21"/>
      <c r="F74" s="21"/>
      <c r="G74" s="63">
        <f>G75+G76+G77</f>
        <v>500000</v>
      </c>
      <c r="H74" s="63">
        <f t="shared" ref="H74:I74" si="20">H75+H76+H77</f>
        <v>999999</v>
      </c>
      <c r="I74" s="63">
        <f t="shared" si="20"/>
        <v>500000</v>
      </c>
    </row>
    <row r="75" spans="1:9" s="25" customFormat="1" ht="15.75" customHeight="1" x14ac:dyDescent="0.3">
      <c r="A75" s="30"/>
      <c r="B75" s="21"/>
      <c r="C75" s="21"/>
      <c r="D75" s="21"/>
      <c r="E75" s="21" t="s">
        <v>249</v>
      </c>
      <c r="F75" s="21"/>
      <c r="G75" s="73">
        <v>500000</v>
      </c>
      <c r="H75" s="73">
        <v>0</v>
      </c>
      <c r="I75" s="73">
        <v>500000</v>
      </c>
    </row>
    <row r="76" spans="1:9" s="25" customFormat="1" ht="15.75" customHeight="1" x14ac:dyDescent="0.3">
      <c r="A76" s="30"/>
      <c r="B76" s="21"/>
      <c r="C76" s="21"/>
      <c r="D76" s="21"/>
      <c r="E76" s="21" t="s">
        <v>276</v>
      </c>
      <c r="F76" s="21"/>
      <c r="G76" s="89">
        <v>0</v>
      </c>
      <c r="H76" s="89">
        <v>787401</v>
      </c>
      <c r="I76" s="89">
        <v>0</v>
      </c>
    </row>
    <row r="77" spans="1:9" s="25" customFormat="1" ht="15.75" customHeight="1" x14ac:dyDescent="0.3">
      <c r="A77" s="30"/>
      <c r="B77" s="21"/>
      <c r="C77" s="21"/>
      <c r="D77" s="21"/>
      <c r="E77" s="21" t="s">
        <v>277</v>
      </c>
      <c r="F77" s="21"/>
      <c r="G77" s="89">
        <v>0</v>
      </c>
      <c r="H77" s="89">
        <v>212598</v>
      </c>
      <c r="I77" s="89">
        <v>0</v>
      </c>
    </row>
    <row r="78" spans="1:9" s="25" customFormat="1" ht="15.75" customHeight="1" x14ac:dyDescent="0.3">
      <c r="A78" s="40" t="s">
        <v>26</v>
      </c>
      <c r="B78" s="21"/>
      <c r="C78" s="28" t="s">
        <v>229</v>
      </c>
      <c r="D78" s="21"/>
      <c r="E78" s="21"/>
      <c r="F78" s="21"/>
      <c r="G78" s="63">
        <f>SUM(G79:G81)</f>
        <v>6000000</v>
      </c>
      <c r="H78" s="63">
        <f t="shared" ref="H78:I78" si="21">SUM(H79:H81)</f>
        <v>279400</v>
      </c>
      <c r="I78" s="63">
        <f t="shared" si="21"/>
        <v>48000000</v>
      </c>
    </row>
    <row r="79" spans="1:9" s="25" customFormat="1" ht="15.75" customHeight="1" x14ac:dyDescent="0.3">
      <c r="A79" s="30"/>
      <c r="B79" s="21"/>
      <c r="C79" s="21" t="s">
        <v>171</v>
      </c>
      <c r="D79" s="21"/>
      <c r="E79" s="21" t="s">
        <v>210</v>
      </c>
      <c r="F79" s="21"/>
      <c r="G79" s="70">
        <v>6000000</v>
      </c>
      <c r="H79" s="70">
        <v>0</v>
      </c>
      <c r="I79" s="70">
        <v>48000000</v>
      </c>
    </row>
    <row r="80" spans="1:9" s="25" customFormat="1" ht="15.75" customHeight="1" x14ac:dyDescent="0.3">
      <c r="A80" s="30"/>
      <c r="B80" s="21"/>
      <c r="C80" s="21"/>
      <c r="D80" s="21"/>
      <c r="E80" s="21" t="s">
        <v>211</v>
      </c>
      <c r="F80" s="21"/>
      <c r="G80" s="73"/>
      <c r="H80" s="73">
        <v>220000</v>
      </c>
      <c r="I80" s="73">
        <v>0</v>
      </c>
    </row>
    <row r="81" spans="1:9" s="25" customFormat="1" ht="15.75" customHeight="1" x14ac:dyDescent="0.3">
      <c r="A81" s="30"/>
      <c r="B81" s="21"/>
      <c r="C81" s="21" t="s">
        <v>172</v>
      </c>
      <c r="D81" s="21"/>
      <c r="E81" s="21" t="s">
        <v>250</v>
      </c>
      <c r="F81" s="72"/>
      <c r="G81" s="70"/>
      <c r="H81" s="70">
        <v>59400</v>
      </c>
      <c r="I81" s="70"/>
    </row>
    <row r="82" spans="1:9" s="25" customFormat="1" ht="15.75" customHeight="1" x14ac:dyDescent="0.3">
      <c r="A82" s="14" t="s">
        <v>31</v>
      </c>
      <c r="B82" s="21"/>
      <c r="C82" s="28" t="s">
        <v>30</v>
      </c>
      <c r="D82" s="28"/>
      <c r="E82" s="28"/>
      <c r="F82" s="28"/>
      <c r="G82" s="74">
        <f>G83+G84</f>
        <v>762544</v>
      </c>
      <c r="H82" s="74">
        <f t="shared" ref="H82:I82" si="22">H83+H84</f>
        <v>1751599</v>
      </c>
      <c r="I82" s="74">
        <f t="shared" si="22"/>
        <v>730380</v>
      </c>
    </row>
    <row r="83" spans="1:9" s="25" customFormat="1" ht="15.75" customHeight="1" x14ac:dyDescent="0.3">
      <c r="A83" s="14"/>
      <c r="B83" s="21"/>
      <c r="C83" s="28" t="s">
        <v>160</v>
      </c>
      <c r="D83" s="28"/>
      <c r="E83" s="21" t="s">
        <v>161</v>
      </c>
      <c r="F83" s="28"/>
      <c r="G83" s="70">
        <v>762544</v>
      </c>
      <c r="H83" s="70">
        <v>762544</v>
      </c>
      <c r="I83" s="70">
        <v>730380</v>
      </c>
    </row>
    <row r="84" spans="1:9" s="25" customFormat="1" ht="15.75" customHeight="1" x14ac:dyDescent="0.3">
      <c r="A84" s="14"/>
      <c r="B84" s="21"/>
      <c r="C84" s="28"/>
      <c r="D84" s="28"/>
      <c r="E84" s="21" t="s">
        <v>162</v>
      </c>
      <c r="F84" s="28"/>
      <c r="G84" s="70">
        <v>0</v>
      </c>
      <c r="H84" s="70">
        <v>989055</v>
      </c>
      <c r="I84" s="70">
        <v>0</v>
      </c>
    </row>
    <row r="85" spans="1:9" s="25" customFormat="1" ht="15.75" customHeight="1" x14ac:dyDescent="0.3">
      <c r="A85" s="2" t="s">
        <v>54</v>
      </c>
      <c r="B85" s="3"/>
      <c r="C85" s="3"/>
      <c r="D85" s="3"/>
      <c r="E85" s="3"/>
      <c r="F85" s="41"/>
      <c r="G85" s="62">
        <f>G86+G101+G105</f>
        <v>7140000</v>
      </c>
      <c r="H85" s="62">
        <f t="shared" ref="H85:I85" si="23">H86+H101+H105</f>
        <v>6781265</v>
      </c>
      <c r="I85" s="62">
        <f t="shared" si="23"/>
        <v>833000</v>
      </c>
    </row>
    <row r="86" spans="1:9" s="25" customFormat="1" ht="15.75" customHeight="1" x14ac:dyDescent="0.3">
      <c r="A86" s="14" t="s">
        <v>19</v>
      </c>
      <c r="B86" s="28"/>
      <c r="C86" s="28" t="s">
        <v>20</v>
      </c>
      <c r="D86" s="28"/>
      <c r="E86" s="28"/>
      <c r="F86" s="21"/>
      <c r="G86" s="68">
        <f>G87+G91+G98</f>
        <v>340000</v>
      </c>
      <c r="H86" s="68">
        <f t="shared" ref="H86:I86" si="24">H87+H91+H98</f>
        <v>91265</v>
      </c>
      <c r="I86" s="68">
        <f t="shared" si="24"/>
        <v>533000</v>
      </c>
    </row>
    <row r="87" spans="1:9" s="25" customFormat="1" ht="15.75" customHeight="1" x14ac:dyDescent="0.35">
      <c r="A87" s="34"/>
      <c r="B87" s="28" t="s">
        <v>112</v>
      </c>
      <c r="C87" s="35"/>
      <c r="D87" s="28" t="s">
        <v>113</v>
      </c>
      <c r="E87" s="36"/>
      <c r="F87" s="34"/>
      <c r="G87" s="68">
        <f>G88</f>
        <v>40000</v>
      </c>
      <c r="H87" s="68">
        <f t="shared" ref="H87:I87" si="25">H88</f>
        <v>46200</v>
      </c>
      <c r="I87" s="68">
        <f t="shared" si="25"/>
        <v>50000</v>
      </c>
    </row>
    <row r="88" spans="1:9" s="25" customFormat="1" ht="15.75" customHeight="1" x14ac:dyDescent="0.3">
      <c r="A88" s="30"/>
      <c r="B88" s="21"/>
      <c r="C88" s="21" t="s">
        <v>119</v>
      </c>
      <c r="D88" s="21" t="s">
        <v>120</v>
      </c>
      <c r="E88" s="21"/>
      <c r="F88" s="21"/>
      <c r="G88" s="64">
        <f>SUM(G89:G90)</f>
        <v>40000</v>
      </c>
      <c r="H88" s="64">
        <f t="shared" ref="H88:I88" si="26">SUM(H89:H90)</f>
        <v>46200</v>
      </c>
      <c r="I88" s="64">
        <f t="shared" si="26"/>
        <v>50000</v>
      </c>
    </row>
    <row r="89" spans="1:9" s="25" customFormat="1" ht="15.75" customHeight="1" x14ac:dyDescent="0.3">
      <c r="A89" s="14"/>
      <c r="B89" s="28"/>
      <c r="C89" s="28"/>
      <c r="D89" s="28"/>
      <c r="E89" s="31" t="s">
        <v>163</v>
      </c>
      <c r="F89" s="21"/>
      <c r="G89" s="70"/>
      <c r="H89" s="75">
        <v>0</v>
      </c>
      <c r="I89" s="70"/>
    </row>
    <row r="90" spans="1:9" s="25" customFormat="1" ht="15.75" customHeight="1" x14ac:dyDescent="0.3">
      <c r="A90" s="14"/>
      <c r="B90" s="28"/>
      <c r="C90" s="28"/>
      <c r="D90" s="28"/>
      <c r="E90" s="31" t="s">
        <v>122</v>
      </c>
      <c r="F90" s="21"/>
      <c r="G90" s="70">
        <v>40000</v>
      </c>
      <c r="H90" s="75">
        <v>46200</v>
      </c>
      <c r="I90" s="70">
        <v>50000</v>
      </c>
    </row>
    <row r="91" spans="1:9" s="25" customFormat="1" ht="15.75" customHeight="1" x14ac:dyDescent="0.35">
      <c r="A91" s="34"/>
      <c r="B91" s="28" t="s">
        <v>132</v>
      </c>
      <c r="C91" s="35"/>
      <c r="D91" s="28" t="s">
        <v>133</v>
      </c>
      <c r="E91" s="35"/>
      <c r="F91" s="31"/>
      <c r="G91" s="68">
        <f>G92+G95+G96</f>
        <v>300000</v>
      </c>
      <c r="H91" s="68">
        <f t="shared" ref="H91:I91" si="27">H92+H95+H96</f>
        <v>35507</v>
      </c>
      <c r="I91" s="68">
        <f t="shared" si="27"/>
        <v>350000</v>
      </c>
    </row>
    <row r="92" spans="1:9" s="25" customFormat="1" ht="15.75" customHeight="1" x14ac:dyDescent="0.3">
      <c r="A92" s="30"/>
      <c r="B92" s="21"/>
      <c r="C92" s="21" t="s">
        <v>134</v>
      </c>
      <c r="D92" s="21" t="s">
        <v>135</v>
      </c>
      <c r="E92" s="21"/>
      <c r="F92" s="21"/>
      <c r="G92" s="69">
        <f>SUM(G93:G94)</f>
        <v>0</v>
      </c>
      <c r="H92" s="69">
        <f t="shared" ref="H92:I92" si="28">SUM(H93:H94)</f>
        <v>35507</v>
      </c>
      <c r="I92" s="69">
        <f t="shared" si="28"/>
        <v>100000</v>
      </c>
    </row>
    <row r="93" spans="1:9" s="25" customFormat="1" ht="15.75" customHeight="1" x14ac:dyDescent="0.3">
      <c r="A93" s="30"/>
      <c r="B93" s="21"/>
      <c r="C93" s="21"/>
      <c r="D93" s="21"/>
      <c r="E93" s="31" t="s">
        <v>136</v>
      </c>
      <c r="F93" s="21"/>
      <c r="G93" s="70"/>
      <c r="H93" s="75">
        <v>5250</v>
      </c>
      <c r="I93" s="70">
        <v>60000</v>
      </c>
    </row>
    <row r="94" spans="1:9" s="25" customFormat="1" ht="15.75" customHeight="1" x14ac:dyDescent="0.3">
      <c r="A94" s="30"/>
      <c r="B94" s="21"/>
      <c r="C94" s="21"/>
      <c r="D94" s="21"/>
      <c r="E94" s="31" t="s">
        <v>138</v>
      </c>
      <c r="F94" s="21"/>
      <c r="G94" s="70"/>
      <c r="H94" s="75">
        <v>30257</v>
      </c>
      <c r="I94" s="70">
        <v>40000</v>
      </c>
    </row>
    <row r="95" spans="1:9" s="25" customFormat="1" ht="15.75" customHeight="1" x14ac:dyDescent="0.3">
      <c r="A95" s="30"/>
      <c r="B95" s="21"/>
      <c r="C95" s="21" t="s">
        <v>141</v>
      </c>
      <c r="D95" s="21" t="s">
        <v>142</v>
      </c>
      <c r="E95" s="21"/>
      <c r="F95" s="21"/>
      <c r="G95" s="70">
        <v>0</v>
      </c>
      <c r="H95" s="75">
        <v>0</v>
      </c>
      <c r="I95" s="70">
        <v>50000</v>
      </c>
    </row>
    <row r="96" spans="1:9" s="25" customFormat="1" ht="15.75" customHeight="1" x14ac:dyDescent="0.3">
      <c r="A96" s="30"/>
      <c r="B96" s="21"/>
      <c r="C96" s="21" t="s">
        <v>143</v>
      </c>
      <c r="D96" s="21" t="s">
        <v>144</v>
      </c>
      <c r="E96" s="21"/>
      <c r="F96" s="21"/>
      <c r="G96" s="69">
        <f>G97</f>
        <v>300000</v>
      </c>
      <c r="H96" s="69">
        <f t="shared" ref="H96:I96" si="29">H97</f>
        <v>0</v>
      </c>
      <c r="I96" s="69">
        <f t="shared" si="29"/>
        <v>200000</v>
      </c>
    </row>
    <row r="97" spans="1:9" s="25" customFormat="1" ht="15.75" customHeight="1" x14ac:dyDescent="0.3">
      <c r="A97" s="30"/>
      <c r="B97" s="21"/>
      <c r="C97" s="21"/>
      <c r="D97" s="21"/>
      <c r="E97" s="31" t="s">
        <v>145</v>
      </c>
      <c r="F97" s="21"/>
      <c r="G97" s="70">
        <v>300000</v>
      </c>
      <c r="H97" s="75">
        <v>0</v>
      </c>
      <c r="I97" s="70">
        <v>200000</v>
      </c>
    </row>
    <row r="98" spans="1:9" s="25" customFormat="1" ht="15.75" customHeight="1" x14ac:dyDescent="0.35">
      <c r="A98" s="34"/>
      <c r="B98" s="28" t="s">
        <v>146</v>
      </c>
      <c r="C98" s="35"/>
      <c r="D98" s="28" t="s">
        <v>147</v>
      </c>
      <c r="E98" s="35"/>
      <c r="F98" s="31"/>
      <c r="G98" s="63">
        <f>G99+G100</f>
        <v>0</v>
      </c>
      <c r="H98" s="63">
        <f t="shared" ref="H98:I98" si="30">H99+H100</f>
        <v>9558</v>
      </c>
      <c r="I98" s="63">
        <f t="shared" si="30"/>
        <v>133000</v>
      </c>
    </row>
    <row r="99" spans="1:9" s="25" customFormat="1" ht="15.75" customHeight="1" x14ac:dyDescent="0.3">
      <c r="A99" s="30"/>
      <c r="B99" s="21"/>
      <c r="C99" s="21" t="s">
        <v>148</v>
      </c>
      <c r="D99" s="21" t="s">
        <v>149</v>
      </c>
      <c r="E99" s="21"/>
      <c r="F99" s="21"/>
      <c r="G99" s="70"/>
      <c r="H99" s="75">
        <v>9558</v>
      </c>
      <c r="I99" s="70">
        <v>113000</v>
      </c>
    </row>
    <row r="100" spans="1:9" s="25" customFormat="1" ht="15.75" customHeight="1" x14ac:dyDescent="0.3">
      <c r="A100" s="30"/>
      <c r="B100" s="21"/>
      <c r="C100" s="21" t="s">
        <v>182</v>
      </c>
      <c r="D100" s="21" t="s">
        <v>257</v>
      </c>
      <c r="E100" s="21"/>
      <c r="F100" s="21"/>
      <c r="G100" s="70"/>
      <c r="H100" s="51">
        <v>0</v>
      </c>
      <c r="I100" s="70">
        <v>20000</v>
      </c>
    </row>
    <row r="101" spans="1:9" s="25" customFormat="1" ht="15.75" customHeight="1" x14ac:dyDescent="0.3">
      <c r="A101" s="14" t="s">
        <v>24</v>
      </c>
      <c r="B101" s="28"/>
      <c r="C101" s="28" t="s">
        <v>254</v>
      </c>
      <c r="D101" s="28"/>
      <c r="E101" s="28"/>
      <c r="F101" s="28"/>
      <c r="G101" s="68">
        <f>G102+G103+G104</f>
        <v>300000</v>
      </c>
      <c r="H101" s="68">
        <f t="shared" ref="H101:I101" si="31">H102+H103+H104</f>
        <v>100000</v>
      </c>
      <c r="I101" s="68">
        <f t="shared" si="31"/>
        <v>300000</v>
      </c>
    </row>
    <row r="102" spans="1:9" s="25" customFormat="1" ht="15.75" customHeight="1" x14ac:dyDescent="0.3">
      <c r="A102" s="30"/>
      <c r="B102" s="21" t="s">
        <v>255</v>
      </c>
      <c r="C102" s="21"/>
      <c r="D102" s="21" t="s">
        <v>256</v>
      </c>
      <c r="E102" s="21"/>
      <c r="F102" s="21"/>
      <c r="G102" s="70">
        <v>300000</v>
      </c>
      <c r="H102" s="75">
        <v>0</v>
      </c>
      <c r="I102" s="70">
        <v>300000</v>
      </c>
    </row>
    <row r="103" spans="1:9" s="25" customFormat="1" ht="15.75" customHeight="1" x14ac:dyDescent="0.3">
      <c r="A103" s="30"/>
      <c r="B103" s="21"/>
      <c r="C103" s="21"/>
      <c r="D103" s="21" t="s">
        <v>274</v>
      </c>
      <c r="E103" s="21"/>
      <c r="F103" s="21"/>
      <c r="G103" s="70">
        <v>0</v>
      </c>
      <c r="H103" s="75">
        <v>78740</v>
      </c>
      <c r="I103" s="70">
        <v>0</v>
      </c>
    </row>
    <row r="104" spans="1:9" s="25" customFormat="1" ht="15.75" customHeight="1" x14ac:dyDescent="0.3">
      <c r="A104" s="30"/>
      <c r="B104" s="21" t="s">
        <v>168</v>
      </c>
      <c r="C104" s="21"/>
      <c r="D104" s="21" t="s">
        <v>169</v>
      </c>
      <c r="E104" s="21"/>
      <c r="F104" s="21"/>
      <c r="G104" s="61">
        <v>0</v>
      </c>
      <c r="H104" s="76">
        <v>21260</v>
      </c>
      <c r="I104" s="61">
        <v>0</v>
      </c>
    </row>
    <row r="105" spans="1:9" s="25" customFormat="1" ht="15.75" customHeight="1" x14ac:dyDescent="0.3">
      <c r="A105" s="10" t="s">
        <v>26</v>
      </c>
      <c r="B105" s="11"/>
      <c r="C105" s="10" t="s">
        <v>27</v>
      </c>
      <c r="D105" s="11"/>
      <c r="E105" s="11"/>
      <c r="F105" s="34"/>
      <c r="G105" s="68">
        <f>SUM(G106:G107)</f>
        <v>6500000</v>
      </c>
      <c r="H105" s="68">
        <f t="shared" ref="H105:I105" si="32">SUM(H106:H107)</f>
        <v>6590000</v>
      </c>
      <c r="I105" s="68">
        <f t="shared" si="32"/>
        <v>0</v>
      </c>
    </row>
    <row r="106" spans="1:9" s="25" customFormat="1" ht="15.75" customHeight="1" x14ac:dyDescent="0.3">
      <c r="A106" s="11"/>
      <c r="B106" s="11" t="s">
        <v>171</v>
      </c>
      <c r="C106" s="11"/>
      <c r="D106" s="11" t="s">
        <v>253</v>
      </c>
      <c r="E106" s="11"/>
      <c r="F106" s="34"/>
      <c r="G106" s="70">
        <v>5118000</v>
      </c>
      <c r="H106" s="75">
        <v>5229370</v>
      </c>
      <c r="I106" s="70">
        <v>0</v>
      </c>
    </row>
    <row r="107" spans="1:9" s="25" customFormat="1" ht="15.75" customHeight="1" x14ac:dyDescent="0.3">
      <c r="A107" s="11"/>
      <c r="B107" s="11" t="s">
        <v>172</v>
      </c>
      <c r="C107" s="11"/>
      <c r="D107" s="11" t="s">
        <v>173</v>
      </c>
      <c r="E107" s="11"/>
      <c r="F107" s="34"/>
      <c r="G107" s="70">
        <v>1382000</v>
      </c>
      <c r="H107" s="75">
        <v>1360630</v>
      </c>
      <c r="I107" s="70">
        <v>0</v>
      </c>
    </row>
    <row r="108" spans="1:9" s="25" customFormat="1" ht="15.75" customHeight="1" x14ac:dyDescent="0.35">
      <c r="A108" s="2" t="s">
        <v>70</v>
      </c>
      <c r="B108" s="4"/>
      <c r="C108" s="4"/>
      <c r="D108" s="2"/>
      <c r="E108" s="22"/>
      <c r="F108" s="42">
        <v>3</v>
      </c>
      <c r="G108" s="62">
        <f>G109+G113+G115+G122</f>
        <v>2654210</v>
      </c>
      <c r="H108" s="62">
        <f t="shared" ref="H108:I108" si="33">H109+H113+H115+H122</f>
        <v>2814758</v>
      </c>
      <c r="I108" s="62">
        <f t="shared" si="33"/>
        <v>2853692</v>
      </c>
    </row>
    <row r="109" spans="1:9" s="25" customFormat="1" ht="15.75" customHeight="1" x14ac:dyDescent="0.3">
      <c r="A109" s="14" t="s">
        <v>17</v>
      </c>
      <c r="B109" s="28"/>
      <c r="C109" s="28" t="s">
        <v>94</v>
      </c>
      <c r="D109" s="28"/>
      <c r="E109" s="28"/>
      <c r="F109" s="31"/>
      <c r="G109" s="63">
        <f>G110</f>
        <v>2604210</v>
      </c>
      <c r="H109" s="63">
        <f t="shared" ref="H109:I109" si="34">H110</f>
        <v>2213651</v>
      </c>
      <c r="I109" s="63">
        <f t="shared" si="34"/>
        <v>2604210</v>
      </c>
    </row>
    <row r="110" spans="1:9" s="25" customFormat="1" ht="15.75" customHeight="1" x14ac:dyDescent="0.3">
      <c r="A110" s="30"/>
      <c r="B110" s="21" t="s">
        <v>95</v>
      </c>
      <c r="C110" s="21"/>
      <c r="D110" s="21" t="s">
        <v>96</v>
      </c>
      <c r="E110" s="21"/>
      <c r="F110" s="31"/>
      <c r="G110" s="64">
        <f>G111+G112</f>
        <v>2604210</v>
      </c>
      <c r="H110" s="64">
        <f t="shared" ref="H110:I110" si="35">H111+H112</f>
        <v>2213651</v>
      </c>
      <c r="I110" s="64">
        <f t="shared" si="35"/>
        <v>2604210</v>
      </c>
    </row>
    <row r="111" spans="1:9" s="25" customFormat="1" ht="17.25" customHeight="1" x14ac:dyDescent="0.3">
      <c r="A111" s="11"/>
      <c r="B111" s="21"/>
      <c r="C111" s="21" t="s">
        <v>97</v>
      </c>
      <c r="D111" s="21" t="s">
        <v>98</v>
      </c>
      <c r="E111" s="21"/>
      <c r="F111" s="34"/>
      <c r="G111" s="73">
        <v>2604210</v>
      </c>
      <c r="H111" s="73">
        <v>2153651</v>
      </c>
      <c r="I111" s="73">
        <v>2604210</v>
      </c>
    </row>
    <row r="112" spans="1:9" s="25" customFormat="1" ht="17.25" customHeight="1" x14ac:dyDescent="0.3">
      <c r="A112" s="11"/>
      <c r="B112" s="21"/>
      <c r="C112" s="21" t="s">
        <v>246</v>
      </c>
      <c r="D112" s="21" t="s">
        <v>278</v>
      </c>
      <c r="E112" s="21"/>
      <c r="F112" s="34"/>
      <c r="G112" s="89">
        <v>0</v>
      </c>
      <c r="H112" s="89">
        <v>60000</v>
      </c>
      <c r="I112" s="89">
        <v>0</v>
      </c>
    </row>
    <row r="113" spans="1:9" s="25" customFormat="1" ht="15.75" customHeight="1" x14ac:dyDescent="0.3">
      <c r="A113" s="14" t="s">
        <v>18</v>
      </c>
      <c r="B113" s="28"/>
      <c r="C113" s="28" t="s">
        <v>108</v>
      </c>
      <c r="D113" s="32"/>
      <c r="E113" s="32"/>
      <c r="F113" s="33"/>
      <c r="G113" s="63">
        <f>G114</f>
        <v>0</v>
      </c>
      <c r="H113" s="63">
        <f t="shared" ref="H113:I113" si="36">H114</f>
        <v>247471</v>
      </c>
      <c r="I113" s="63">
        <f t="shared" si="36"/>
        <v>249482</v>
      </c>
    </row>
    <row r="114" spans="1:9" s="25" customFormat="1" ht="15.75" customHeight="1" x14ac:dyDescent="0.3">
      <c r="A114" s="30"/>
      <c r="B114" s="21"/>
      <c r="C114" s="21"/>
      <c r="D114" s="31" t="s">
        <v>109</v>
      </c>
      <c r="E114" s="21"/>
      <c r="F114" s="21"/>
      <c r="G114" s="70">
        <v>0</v>
      </c>
      <c r="H114" s="70">
        <v>247471</v>
      </c>
      <c r="I114" s="70">
        <v>249482</v>
      </c>
    </row>
    <row r="115" spans="1:9" s="25" customFormat="1" ht="15.75" customHeight="1" x14ac:dyDescent="0.3">
      <c r="A115" s="14" t="s">
        <v>19</v>
      </c>
      <c r="B115" s="21"/>
      <c r="C115" s="28" t="s">
        <v>20</v>
      </c>
      <c r="D115" s="31"/>
      <c r="E115" s="31"/>
      <c r="F115" s="33"/>
      <c r="G115" s="80">
        <f>SUM(G116+G120)</f>
        <v>50000</v>
      </c>
      <c r="H115" s="80">
        <f t="shared" ref="H115:I115" si="37">SUM(H116+H120)</f>
        <v>328030</v>
      </c>
      <c r="I115" s="80">
        <f t="shared" si="37"/>
        <v>0</v>
      </c>
    </row>
    <row r="116" spans="1:9" s="25" customFormat="1" ht="15.75" customHeight="1" x14ac:dyDescent="0.3">
      <c r="A116" s="30"/>
      <c r="B116" s="28" t="s">
        <v>112</v>
      </c>
      <c r="C116" s="21"/>
      <c r="D116" s="28" t="s">
        <v>113</v>
      </c>
      <c r="E116" s="31"/>
      <c r="F116" s="33"/>
      <c r="G116" s="77">
        <f>SUM(G117)</f>
        <v>50000</v>
      </c>
      <c r="H116" s="77">
        <f t="shared" ref="H116:I116" si="38">SUM(H117)</f>
        <v>258291</v>
      </c>
      <c r="I116" s="77">
        <f t="shared" si="38"/>
        <v>0</v>
      </c>
    </row>
    <row r="117" spans="1:9" s="25" customFormat="1" ht="15.75" customHeight="1" x14ac:dyDescent="0.3">
      <c r="A117" s="30"/>
      <c r="B117" s="21"/>
      <c r="C117" s="21" t="s">
        <v>119</v>
      </c>
      <c r="D117" s="31" t="s">
        <v>120</v>
      </c>
      <c r="E117" s="31"/>
      <c r="F117" s="33"/>
      <c r="G117" s="77">
        <f>SUM(G118:G119)</f>
        <v>50000</v>
      </c>
      <c r="H117" s="77">
        <f t="shared" ref="H117" si="39">SUM(H118:H119)</f>
        <v>258291</v>
      </c>
      <c r="I117" s="77"/>
    </row>
    <row r="118" spans="1:9" s="25" customFormat="1" ht="15.75" customHeight="1" x14ac:dyDescent="0.3">
      <c r="A118" s="30"/>
      <c r="B118" s="21"/>
      <c r="C118" s="21"/>
      <c r="D118" s="31"/>
      <c r="E118" s="31" t="s">
        <v>243</v>
      </c>
      <c r="F118" s="33"/>
      <c r="G118" s="70">
        <v>0</v>
      </c>
      <c r="H118" s="75">
        <v>184000</v>
      </c>
      <c r="I118" s="70">
        <v>0</v>
      </c>
    </row>
    <row r="119" spans="1:9" s="25" customFormat="1" ht="15.75" customHeight="1" x14ac:dyDescent="0.3">
      <c r="A119" s="30"/>
      <c r="B119" s="21"/>
      <c r="C119" s="21"/>
      <c r="D119" s="31"/>
      <c r="E119" s="31" t="s">
        <v>244</v>
      </c>
      <c r="F119" s="33"/>
      <c r="G119" s="70">
        <v>50000</v>
      </c>
      <c r="H119" s="75">
        <v>74291</v>
      </c>
      <c r="I119" s="70"/>
    </row>
    <row r="120" spans="1:9" s="25" customFormat="1" ht="15.75" customHeight="1" x14ac:dyDescent="0.35">
      <c r="A120" s="34"/>
      <c r="B120" s="28" t="s">
        <v>146</v>
      </c>
      <c r="C120" s="35"/>
      <c r="D120" s="28" t="s">
        <v>147</v>
      </c>
      <c r="E120" s="35"/>
      <c r="F120" s="31"/>
      <c r="G120" s="63">
        <f>G121</f>
        <v>0</v>
      </c>
      <c r="H120" s="63">
        <f t="shared" ref="H120:I120" si="40">H121</f>
        <v>69739</v>
      </c>
      <c r="I120" s="63">
        <f t="shared" si="40"/>
        <v>0</v>
      </c>
    </row>
    <row r="121" spans="1:9" s="25" customFormat="1" ht="15.75" customHeight="1" x14ac:dyDescent="0.3">
      <c r="A121" s="30"/>
      <c r="B121" s="21"/>
      <c r="C121" s="21" t="s">
        <v>148</v>
      </c>
      <c r="D121" s="21" t="s">
        <v>149</v>
      </c>
      <c r="E121" s="21"/>
      <c r="F121" s="21"/>
      <c r="G121" s="70"/>
      <c r="H121" s="75">
        <v>69739</v>
      </c>
      <c r="I121" s="70"/>
    </row>
    <row r="122" spans="1:9" s="25" customFormat="1" ht="15.75" customHeight="1" x14ac:dyDescent="0.3">
      <c r="A122" s="14" t="s">
        <v>22</v>
      </c>
      <c r="B122" s="28" t="s">
        <v>273</v>
      </c>
      <c r="C122" s="21"/>
      <c r="D122" s="28" t="s">
        <v>272</v>
      </c>
      <c r="E122" s="28"/>
      <c r="F122" s="21"/>
      <c r="G122" s="51">
        <v>0</v>
      </c>
      <c r="H122" s="50">
        <v>25606</v>
      </c>
      <c r="I122" s="51">
        <v>0</v>
      </c>
    </row>
    <row r="123" spans="1:9" s="25" customFormat="1" ht="15.75" customHeight="1" x14ac:dyDescent="0.3">
      <c r="A123" s="2" t="s">
        <v>170</v>
      </c>
      <c r="B123" s="3"/>
      <c r="C123" s="3"/>
      <c r="D123" s="3"/>
      <c r="E123" s="3"/>
      <c r="F123" s="3"/>
      <c r="G123" s="62">
        <f>G124+G133</f>
        <v>7253000</v>
      </c>
      <c r="H123" s="62">
        <f t="shared" ref="H123:I123" si="41">H124+H133</f>
        <v>7627934</v>
      </c>
      <c r="I123" s="62">
        <f t="shared" si="41"/>
        <v>1417984</v>
      </c>
    </row>
    <row r="124" spans="1:9" s="25" customFormat="1" ht="15.75" customHeight="1" x14ac:dyDescent="0.3">
      <c r="A124" s="14" t="s">
        <v>19</v>
      </c>
      <c r="B124" s="28"/>
      <c r="C124" s="28" t="s">
        <v>20</v>
      </c>
      <c r="D124" s="28"/>
      <c r="E124" s="28"/>
      <c r="F124" s="21"/>
      <c r="G124" s="63">
        <f>G125+G128+G131</f>
        <v>381000</v>
      </c>
      <c r="H124" s="63">
        <f t="shared" ref="H124:I124" si="42">H125+H128+H131</f>
        <v>799892</v>
      </c>
      <c r="I124" s="63">
        <f t="shared" si="42"/>
        <v>428000</v>
      </c>
    </row>
    <row r="125" spans="1:9" s="25" customFormat="1" ht="15.75" customHeight="1" x14ac:dyDescent="0.35">
      <c r="A125" s="34"/>
      <c r="B125" s="28" t="s">
        <v>112</v>
      </c>
      <c r="C125" s="35"/>
      <c r="D125" s="28" t="s">
        <v>113</v>
      </c>
      <c r="E125" s="36"/>
      <c r="F125" s="28"/>
      <c r="G125" s="63">
        <f>G126</f>
        <v>0</v>
      </c>
      <c r="H125" s="63">
        <f t="shared" ref="H125:I125" si="43">H126</f>
        <v>18000</v>
      </c>
      <c r="I125" s="63">
        <f t="shared" si="43"/>
        <v>20000</v>
      </c>
    </row>
    <row r="126" spans="1:9" s="25" customFormat="1" ht="15.75" customHeight="1" x14ac:dyDescent="0.3">
      <c r="A126" s="30"/>
      <c r="B126" s="21"/>
      <c r="C126" s="21" t="s">
        <v>119</v>
      </c>
      <c r="D126" s="21" t="s">
        <v>120</v>
      </c>
      <c r="E126" s="21"/>
      <c r="F126" s="21"/>
      <c r="G126" s="70">
        <f>G127</f>
        <v>0</v>
      </c>
      <c r="H126" s="70">
        <f t="shared" ref="H126:I126" si="44">H127</f>
        <v>18000</v>
      </c>
      <c r="I126" s="70">
        <f t="shared" si="44"/>
        <v>20000</v>
      </c>
    </row>
    <row r="127" spans="1:9" s="25" customFormat="1" ht="15.75" customHeight="1" x14ac:dyDescent="0.3">
      <c r="A127" s="14"/>
      <c r="B127" s="28"/>
      <c r="C127" s="28"/>
      <c r="D127" s="28"/>
      <c r="E127" s="31" t="s">
        <v>122</v>
      </c>
      <c r="F127" s="21"/>
      <c r="G127" s="70">
        <v>0</v>
      </c>
      <c r="H127" s="70">
        <v>18000</v>
      </c>
      <c r="I127" s="70">
        <v>20000</v>
      </c>
    </row>
    <row r="128" spans="1:9" s="25" customFormat="1" ht="15.75" customHeight="1" x14ac:dyDescent="0.35">
      <c r="A128" s="34"/>
      <c r="B128" s="28" t="s">
        <v>132</v>
      </c>
      <c r="C128" s="35"/>
      <c r="D128" s="28" t="s">
        <v>133</v>
      </c>
      <c r="E128" s="35"/>
      <c r="F128" s="28"/>
      <c r="G128" s="63">
        <f>G129+G130</f>
        <v>300000</v>
      </c>
      <c r="H128" s="63">
        <f t="shared" ref="H128:I128" si="45">H129+H130</f>
        <v>611836</v>
      </c>
      <c r="I128" s="63">
        <f t="shared" si="45"/>
        <v>300000</v>
      </c>
    </row>
    <row r="129" spans="1:9" s="25" customFormat="1" ht="15.75" customHeight="1" x14ac:dyDescent="0.3">
      <c r="A129" s="30"/>
      <c r="B129" s="21"/>
      <c r="C129" s="21" t="s">
        <v>141</v>
      </c>
      <c r="D129" s="21" t="s">
        <v>142</v>
      </c>
      <c r="E129" s="21"/>
      <c r="F129" s="34"/>
      <c r="G129" s="70">
        <v>200000</v>
      </c>
      <c r="H129" s="70">
        <v>611836</v>
      </c>
      <c r="I129" s="70">
        <v>200000</v>
      </c>
    </row>
    <row r="130" spans="1:9" s="25" customFormat="1" ht="15.75" customHeight="1" x14ac:dyDescent="0.3">
      <c r="A130" s="30"/>
      <c r="B130" s="21"/>
      <c r="C130" s="21" t="s">
        <v>143</v>
      </c>
      <c r="D130" s="21" t="s">
        <v>207</v>
      </c>
      <c r="E130" s="21"/>
      <c r="F130" s="34"/>
      <c r="G130" s="70">
        <v>100000</v>
      </c>
      <c r="H130" s="70">
        <v>0</v>
      </c>
      <c r="I130" s="70">
        <v>100000</v>
      </c>
    </row>
    <row r="131" spans="1:9" s="25" customFormat="1" ht="15.75" customHeight="1" x14ac:dyDescent="0.35">
      <c r="A131" s="34"/>
      <c r="B131" s="28" t="s">
        <v>146</v>
      </c>
      <c r="C131" s="35"/>
      <c r="D131" s="28" t="s">
        <v>147</v>
      </c>
      <c r="E131" s="35"/>
      <c r="F131" s="36"/>
      <c r="G131" s="63">
        <f>G132</f>
        <v>81000</v>
      </c>
      <c r="H131" s="63">
        <f t="shared" ref="H131:I131" si="46">H132</f>
        <v>170056</v>
      </c>
      <c r="I131" s="63">
        <f t="shared" si="46"/>
        <v>108000</v>
      </c>
    </row>
    <row r="132" spans="1:9" s="25" customFormat="1" ht="15.75" customHeight="1" x14ac:dyDescent="0.3">
      <c r="A132" s="30"/>
      <c r="B132" s="21"/>
      <c r="C132" s="21" t="s">
        <v>148</v>
      </c>
      <c r="D132" s="21" t="s">
        <v>149</v>
      </c>
      <c r="E132" s="21"/>
      <c r="F132" s="34"/>
      <c r="G132" s="70">
        <v>81000</v>
      </c>
      <c r="H132" s="70">
        <v>170056</v>
      </c>
      <c r="I132" s="70">
        <v>108000</v>
      </c>
    </row>
    <row r="133" spans="1:9" s="25" customFormat="1" ht="15.75" customHeight="1" x14ac:dyDescent="0.3">
      <c r="A133" s="10" t="s">
        <v>26</v>
      </c>
      <c r="B133" s="11"/>
      <c r="C133" s="10" t="s">
        <v>27</v>
      </c>
      <c r="D133" s="11"/>
      <c r="E133" s="11"/>
      <c r="F133" s="34"/>
      <c r="G133" s="63">
        <f>SUM(G134:G135)</f>
        <v>6872000</v>
      </c>
      <c r="H133" s="63">
        <f t="shared" ref="H133:I133" si="47">SUM(H134:H135)</f>
        <v>6828042</v>
      </c>
      <c r="I133" s="63">
        <f t="shared" si="47"/>
        <v>989984</v>
      </c>
    </row>
    <row r="134" spans="1:9" s="25" customFormat="1" ht="15.75" customHeight="1" x14ac:dyDescent="0.3">
      <c r="A134" s="11"/>
      <c r="B134" s="11" t="s">
        <v>171</v>
      </c>
      <c r="C134" s="11"/>
      <c r="D134" s="11" t="s">
        <v>270</v>
      </c>
      <c r="E134" s="11"/>
      <c r="F134" s="34"/>
      <c r="G134" s="70">
        <v>6659000</v>
      </c>
      <c r="H134" s="70">
        <v>5406175</v>
      </c>
      <c r="I134" s="70">
        <v>779000</v>
      </c>
    </row>
    <row r="135" spans="1:9" s="25" customFormat="1" ht="15.75" customHeight="1" x14ac:dyDescent="0.3">
      <c r="A135" s="11"/>
      <c r="B135" s="11" t="s">
        <v>172</v>
      </c>
      <c r="C135" s="11"/>
      <c r="D135" s="11" t="s">
        <v>173</v>
      </c>
      <c r="E135" s="11"/>
      <c r="F135" s="34"/>
      <c r="G135" s="70">
        <v>213000</v>
      </c>
      <c r="H135" s="70">
        <v>1421867</v>
      </c>
      <c r="I135" s="70">
        <v>210984</v>
      </c>
    </row>
    <row r="136" spans="1:9" s="25" customFormat="1" ht="15.75" customHeight="1" x14ac:dyDescent="0.3">
      <c r="A136" s="2" t="s">
        <v>174</v>
      </c>
      <c r="B136" s="4"/>
      <c r="C136" s="4"/>
      <c r="D136" s="4"/>
      <c r="E136" s="4"/>
      <c r="F136" s="4"/>
      <c r="G136" s="79">
        <f>SUM(G137)</f>
        <v>1270000</v>
      </c>
      <c r="H136" s="79">
        <f t="shared" ref="H136:I136" si="48">SUM(H137)</f>
        <v>1182308</v>
      </c>
      <c r="I136" s="79">
        <f t="shared" si="48"/>
        <v>1270000</v>
      </c>
    </row>
    <row r="137" spans="1:9" s="25" customFormat="1" ht="15.75" customHeight="1" x14ac:dyDescent="0.3">
      <c r="A137" s="14" t="s">
        <v>19</v>
      </c>
      <c r="B137" s="28"/>
      <c r="C137" s="28" t="s">
        <v>20</v>
      </c>
      <c r="D137" s="28"/>
      <c r="E137" s="28"/>
      <c r="F137" s="34"/>
      <c r="G137" s="80">
        <f>G138+G142</f>
        <v>1270000</v>
      </c>
      <c r="H137" s="80">
        <f t="shared" ref="H137:I137" si="49">H138+H142</f>
        <v>1182308</v>
      </c>
      <c r="I137" s="80">
        <f t="shared" si="49"/>
        <v>1270000</v>
      </c>
    </row>
    <row r="138" spans="1:9" s="25" customFormat="1" ht="15.75" customHeight="1" x14ac:dyDescent="0.35">
      <c r="A138" s="34"/>
      <c r="B138" s="28" t="s">
        <v>132</v>
      </c>
      <c r="C138" s="35"/>
      <c r="D138" s="28" t="s">
        <v>133</v>
      </c>
      <c r="E138" s="35"/>
      <c r="F138" s="34"/>
      <c r="G138" s="68">
        <f>G139+G141</f>
        <v>1000000</v>
      </c>
      <c r="H138" s="68">
        <f t="shared" ref="H138:I138" si="50">H139+H141</f>
        <v>946031</v>
      </c>
      <c r="I138" s="68">
        <f t="shared" si="50"/>
        <v>1000000</v>
      </c>
    </row>
    <row r="139" spans="1:9" s="25" customFormat="1" ht="15.75" customHeight="1" x14ac:dyDescent="0.3">
      <c r="A139" s="30"/>
      <c r="B139" s="21"/>
      <c r="C139" s="21" t="s">
        <v>134</v>
      </c>
      <c r="D139" s="21" t="s">
        <v>135</v>
      </c>
      <c r="E139" s="21"/>
      <c r="F139" s="34"/>
      <c r="G139" s="81">
        <f>G140</f>
        <v>1000000</v>
      </c>
      <c r="H139" s="81">
        <f t="shared" ref="H139:I139" si="51">H140</f>
        <v>946031</v>
      </c>
      <c r="I139" s="81">
        <f t="shared" si="51"/>
        <v>1000000</v>
      </c>
    </row>
    <row r="140" spans="1:9" ht="15.75" customHeight="1" x14ac:dyDescent="0.3">
      <c r="A140" s="30"/>
      <c r="B140" s="21"/>
      <c r="C140" s="21"/>
      <c r="D140" s="21"/>
      <c r="E140" s="31" t="s">
        <v>136</v>
      </c>
      <c r="F140" s="21"/>
      <c r="G140" s="61">
        <v>1000000</v>
      </c>
      <c r="H140" s="76">
        <v>946031</v>
      </c>
      <c r="I140" s="61">
        <v>1000000</v>
      </c>
    </row>
    <row r="141" spans="1:9" ht="15.75" customHeight="1" x14ac:dyDescent="0.3">
      <c r="A141" s="30"/>
      <c r="B141" s="21"/>
      <c r="C141" s="21" t="s">
        <v>141</v>
      </c>
      <c r="D141" s="21" t="s">
        <v>142</v>
      </c>
      <c r="E141" s="21"/>
      <c r="F141" s="21"/>
      <c r="G141" s="61"/>
      <c r="H141" s="76"/>
      <c r="I141" s="61"/>
    </row>
    <row r="142" spans="1:9" ht="15.75" customHeight="1" x14ac:dyDescent="0.35">
      <c r="A142" s="34"/>
      <c r="B142" s="28" t="s">
        <v>146</v>
      </c>
      <c r="C142" s="35"/>
      <c r="D142" s="28" t="s">
        <v>147</v>
      </c>
      <c r="E142" s="35"/>
      <c r="F142" s="21"/>
      <c r="G142" s="82">
        <f>G143</f>
        <v>270000</v>
      </c>
      <c r="H142" s="82">
        <f t="shared" ref="H142:I142" si="52">H143</f>
        <v>236277</v>
      </c>
      <c r="I142" s="82">
        <f t="shared" si="52"/>
        <v>270000</v>
      </c>
    </row>
    <row r="143" spans="1:9" ht="15.75" customHeight="1" x14ac:dyDescent="0.3">
      <c r="A143" s="30"/>
      <c r="B143" s="21"/>
      <c r="C143" s="21" t="s">
        <v>148</v>
      </c>
      <c r="D143" s="21" t="s">
        <v>149</v>
      </c>
      <c r="E143" s="21"/>
      <c r="F143" s="21"/>
      <c r="G143" s="61">
        <v>270000</v>
      </c>
      <c r="H143" s="76">
        <v>236277</v>
      </c>
      <c r="I143" s="61">
        <v>270000</v>
      </c>
    </row>
    <row r="144" spans="1:9" ht="15.75" customHeight="1" x14ac:dyDescent="0.3">
      <c r="A144" s="2" t="s">
        <v>72</v>
      </c>
      <c r="B144" s="4"/>
      <c r="C144" s="4"/>
      <c r="D144" s="4"/>
      <c r="E144" s="4"/>
      <c r="F144" s="42">
        <v>1</v>
      </c>
      <c r="G144" s="83">
        <f>G145+G150+G155+G177</f>
        <v>3925100</v>
      </c>
      <c r="H144" s="83">
        <f t="shared" ref="H144:I144" si="53">H145+H150+H155+H177</f>
        <v>4001705</v>
      </c>
      <c r="I144" s="83">
        <f t="shared" si="53"/>
        <v>3438411</v>
      </c>
    </row>
    <row r="145" spans="1:9" ht="15.75" customHeight="1" x14ac:dyDescent="0.3">
      <c r="A145" s="14" t="s">
        <v>17</v>
      </c>
      <c r="B145" s="28"/>
      <c r="C145" s="28" t="s">
        <v>94</v>
      </c>
      <c r="D145" s="28"/>
      <c r="E145" s="28"/>
      <c r="F145" s="43"/>
      <c r="G145" s="71">
        <f>SUM(G146)</f>
        <v>1609500</v>
      </c>
      <c r="H145" s="71">
        <f t="shared" ref="H145:I145" si="54">SUM(H146)</f>
        <v>1741480</v>
      </c>
      <c r="I145" s="71">
        <f t="shared" si="54"/>
        <v>1781500</v>
      </c>
    </row>
    <row r="146" spans="1:9" ht="15.75" customHeight="1" x14ac:dyDescent="0.3">
      <c r="A146" s="30"/>
      <c r="B146" s="28" t="s">
        <v>95</v>
      </c>
      <c r="C146" s="28"/>
      <c r="D146" s="28" t="s">
        <v>96</v>
      </c>
      <c r="E146" s="28"/>
      <c r="F146" s="21"/>
      <c r="G146" s="71">
        <f>SUM(G147:G149)</f>
        <v>1609500</v>
      </c>
      <c r="H146" s="71">
        <f t="shared" ref="H146:I146" si="55">SUM(H147:H149)</f>
        <v>1741480</v>
      </c>
      <c r="I146" s="71">
        <f t="shared" si="55"/>
        <v>1781500</v>
      </c>
    </row>
    <row r="147" spans="1:9" ht="15.75" customHeight="1" x14ac:dyDescent="0.3">
      <c r="A147" s="11"/>
      <c r="B147" s="21"/>
      <c r="C147" s="21" t="s">
        <v>97</v>
      </c>
      <c r="D147" s="21" t="s">
        <v>98</v>
      </c>
      <c r="E147" s="21"/>
      <c r="F147" s="21"/>
      <c r="G147" s="61">
        <v>1513500</v>
      </c>
      <c r="H147" s="76">
        <v>1613480</v>
      </c>
      <c r="I147" s="61">
        <v>1645500</v>
      </c>
    </row>
    <row r="148" spans="1:9" ht="15.75" customHeight="1" x14ac:dyDescent="0.3">
      <c r="A148" s="11"/>
      <c r="B148" s="21"/>
      <c r="C148" s="21" t="s">
        <v>246</v>
      </c>
      <c r="D148" s="21" t="s">
        <v>247</v>
      </c>
      <c r="E148" s="21"/>
      <c r="F148" s="21"/>
      <c r="G148" s="61"/>
      <c r="H148" s="76">
        <v>40000</v>
      </c>
      <c r="I148" s="61">
        <v>40000</v>
      </c>
    </row>
    <row r="149" spans="1:9" ht="15.75" customHeight="1" x14ac:dyDescent="0.3">
      <c r="A149" s="30"/>
      <c r="B149" s="21"/>
      <c r="C149" s="21" t="s">
        <v>99</v>
      </c>
      <c r="D149" s="21" t="s">
        <v>100</v>
      </c>
      <c r="E149" s="21"/>
      <c r="F149" s="21"/>
      <c r="G149" s="61">
        <v>96000</v>
      </c>
      <c r="H149" s="76">
        <v>88000</v>
      </c>
      <c r="I149" s="61">
        <v>96000</v>
      </c>
    </row>
    <row r="150" spans="1:9" ht="15.75" customHeight="1" x14ac:dyDescent="0.3">
      <c r="A150" s="14" t="s">
        <v>18</v>
      </c>
      <c r="B150" s="28"/>
      <c r="C150" s="28" t="s">
        <v>108</v>
      </c>
      <c r="D150" s="32"/>
      <c r="E150" s="32"/>
      <c r="F150" s="21"/>
      <c r="G150" s="71">
        <f>SUM(G151:G153)</f>
        <v>375600</v>
      </c>
      <c r="H150" s="71">
        <f t="shared" ref="H150:I150" si="56">SUM(H151:H153)</f>
        <v>398017</v>
      </c>
      <c r="I150" s="71">
        <f t="shared" si="56"/>
        <v>356911</v>
      </c>
    </row>
    <row r="151" spans="1:9" ht="15.75" customHeight="1" x14ac:dyDescent="0.3">
      <c r="A151" s="30"/>
      <c r="B151" s="21"/>
      <c r="C151" s="21"/>
      <c r="D151" s="31" t="s">
        <v>109</v>
      </c>
      <c r="E151" s="21"/>
      <c r="F151" s="21"/>
      <c r="G151" s="61">
        <v>338600</v>
      </c>
      <c r="H151" s="76">
        <v>369316</v>
      </c>
      <c r="I151" s="61">
        <v>324060</v>
      </c>
    </row>
    <row r="152" spans="1:9" ht="15.75" customHeight="1" x14ac:dyDescent="0.3">
      <c r="A152" s="30"/>
      <c r="B152" s="21"/>
      <c r="C152" s="21"/>
      <c r="D152" s="31" t="s">
        <v>110</v>
      </c>
      <c r="E152" s="21"/>
      <c r="F152" s="21"/>
      <c r="G152" s="61">
        <v>19000</v>
      </c>
      <c r="H152" s="76">
        <v>14541</v>
      </c>
      <c r="I152" s="61">
        <v>15859</v>
      </c>
    </row>
    <row r="153" spans="1:9" ht="15.75" customHeight="1" x14ac:dyDescent="0.3">
      <c r="A153" s="30"/>
      <c r="B153" s="21"/>
      <c r="C153" s="21"/>
      <c r="D153" s="31" t="s">
        <v>111</v>
      </c>
      <c r="E153" s="21"/>
      <c r="F153" s="21"/>
      <c r="G153" s="61">
        <v>18000</v>
      </c>
      <c r="H153" s="76">
        <v>14160</v>
      </c>
      <c r="I153" s="61">
        <v>16992</v>
      </c>
    </row>
    <row r="154" spans="1:9" ht="15.75" customHeight="1" x14ac:dyDescent="0.3">
      <c r="A154" s="30"/>
      <c r="B154" s="21"/>
      <c r="C154" s="21"/>
      <c r="D154" s="21"/>
      <c r="E154" s="21"/>
      <c r="F154" s="21"/>
      <c r="G154" s="61"/>
      <c r="H154" s="76"/>
      <c r="I154" s="61"/>
    </row>
    <row r="155" spans="1:9" ht="15.75" customHeight="1" x14ac:dyDescent="0.3">
      <c r="A155" s="14" t="s">
        <v>19</v>
      </c>
      <c r="B155" s="28"/>
      <c r="C155" s="28" t="s">
        <v>20</v>
      </c>
      <c r="D155" s="28"/>
      <c r="E155" s="28"/>
      <c r="F155" s="21"/>
      <c r="G155" s="71">
        <f>G156+G163+G173</f>
        <v>940000</v>
      </c>
      <c r="H155" s="71">
        <f t="shared" ref="H155:I155" si="57">H156+H163+H173</f>
        <v>887308</v>
      </c>
      <c r="I155" s="71">
        <f t="shared" si="57"/>
        <v>1300000</v>
      </c>
    </row>
    <row r="156" spans="1:9" ht="15.75" customHeight="1" x14ac:dyDescent="0.35">
      <c r="A156" s="34"/>
      <c r="B156" s="28" t="s">
        <v>112</v>
      </c>
      <c r="C156" s="35"/>
      <c r="D156" s="28" t="s">
        <v>113</v>
      </c>
      <c r="E156" s="36"/>
      <c r="F156" s="21"/>
      <c r="G156" s="71">
        <f>G157+G159</f>
        <v>250000</v>
      </c>
      <c r="H156" s="71">
        <f t="shared" ref="H156:I156" si="58">H157+H159</f>
        <v>684807</v>
      </c>
      <c r="I156" s="71">
        <f t="shared" si="58"/>
        <v>770000</v>
      </c>
    </row>
    <row r="157" spans="1:9" ht="15.75" customHeight="1" x14ac:dyDescent="0.3">
      <c r="A157" s="30"/>
      <c r="B157" s="21"/>
      <c r="C157" s="21" t="s">
        <v>114</v>
      </c>
      <c r="D157" s="21" t="s">
        <v>115</v>
      </c>
      <c r="E157" s="34"/>
      <c r="F157" s="21"/>
      <c r="G157" s="70">
        <f>G158</f>
        <v>30000</v>
      </c>
      <c r="H157" s="70">
        <f t="shared" ref="H157:I157" si="59">H158</f>
        <v>6299</v>
      </c>
      <c r="I157" s="70">
        <f t="shared" si="59"/>
        <v>20000</v>
      </c>
    </row>
    <row r="158" spans="1:9" ht="15.75" customHeight="1" x14ac:dyDescent="0.3">
      <c r="A158" s="30"/>
      <c r="B158" s="21"/>
      <c r="C158" s="21"/>
      <c r="D158" s="21"/>
      <c r="E158" s="31" t="s">
        <v>212</v>
      </c>
      <c r="F158" s="21"/>
      <c r="G158" s="61">
        <v>30000</v>
      </c>
      <c r="H158" s="76">
        <v>6299</v>
      </c>
      <c r="I158" s="61">
        <v>20000</v>
      </c>
    </row>
    <row r="159" spans="1:9" ht="15.75" customHeight="1" x14ac:dyDescent="0.3">
      <c r="A159" s="30"/>
      <c r="B159" s="21"/>
      <c r="C159" s="21" t="s">
        <v>119</v>
      </c>
      <c r="D159" s="21" t="s">
        <v>120</v>
      </c>
      <c r="E159" s="21"/>
      <c r="F159" s="21"/>
      <c r="G159" s="70">
        <f>SUM(G160:G162)</f>
        <v>220000</v>
      </c>
      <c r="H159" s="70">
        <f t="shared" ref="H159:I159" si="60">SUM(H160:H162)</f>
        <v>678508</v>
      </c>
      <c r="I159" s="70">
        <f t="shared" si="60"/>
        <v>750000</v>
      </c>
    </row>
    <row r="160" spans="1:9" ht="15.75" customHeight="1" x14ac:dyDescent="0.3">
      <c r="A160" s="14"/>
      <c r="B160" s="28"/>
      <c r="C160" s="28"/>
      <c r="D160" s="28"/>
      <c r="E160" s="31" t="s">
        <v>163</v>
      </c>
      <c r="F160" s="21"/>
      <c r="G160" s="61">
        <v>200000</v>
      </c>
      <c r="H160" s="76">
        <v>161431</v>
      </c>
      <c r="I160" s="61">
        <v>180000</v>
      </c>
    </row>
    <row r="161" spans="1:9" ht="15.75" customHeight="1" x14ac:dyDescent="0.3">
      <c r="A161" s="14"/>
      <c r="B161" s="28"/>
      <c r="C161" s="28"/>
      <c r="D161" s="28"/>
      <c r="E161" s="31" t="s">
        <v>175</v>
      </c>
      <c r="F161" s="21"/>
      <c r="G161" s="61">
        <v>20000</v>
      </c>
      <c r="H161" s="76">
        <v>0</v>
      </c>
      <c r="I161" s="61">
        <v>20000</v>
      </c>
    </row>
    <row r="162" spans="1:9" ht="15.75" customHeight="1" x14ac:dyDescent="0.3">
      <c r="A162" s="14"/>
      <c r="B162" s="28"/>
      <c r="C162" s="28"/>
      <c r="D162" s="28"/>
      <c r="E162" s="31" t="s">
        <v>122</v>
      </c>
      <c r="F162" s="21"/>
      <c r="G162" s="61">
        <v>0</v>
      </c>
      <c r="H162" s="76">
        <v>517077</v>
      </c>
      <c r="I162" s="61">
        <v>550000</v>
      </c>
    </row>
    <row r="163" spans="1:9" ht="15.75" customHeight="1" x14ac:dyDescent="0.35">
      <c r="A163" s="34"/>
      <c r="B163" s="28" t="s">
        <v>132</v>
      </c>
      <c r="C163" s="35"/>
      <c r="D163" s="28" t="s">
        <v>133</v>
      </c>
      <c r="E163" s="35"/>
      <c r="F163" s="21"/>
      <c r="G163" s="71">
        <f>G164+G168+G169</f>
        <v>460000</v>
      </c>
      <c r="H163" s="71">
        <f t="shared" ref="H163:I163" si="61">H164+H168+H169</f>
        <v>15167</v>
      </c>
      <c r="I163" s="71">
        <f t="shared" si="61"/>
        <v>160000</v>
      </c>
    </row>
    <row r="164" spans="1:9" ht="15.75" customHeight="1" x14ac:dyDescent="0.3">
      <c r="A164" s="30"/>
      <c r="B164" s="21"/>
      <c r="C164" s="21" t="s">
        <v>134</v>
      </c>
      <c r="D164" s="21" t="s">
        <v>135</v>
      </c>
      <c r="E164" s="21"/>
      <c r="F164" s="21"/>
      <c r="G164" s="70">
        <f>SUM(G165:G167)</f>
        <v>10000</v>
      </c>
      <c r="H164" s="70">
        <f>SUM(H165:H167)</f>
        <v>8167</v>
      </c>
      <c r="I164" s="70">
        <f t="shared" ref="I164" si="62">SUM(I165:I167)</f>
        <v>10000</v>
      </c>
    </row>
    <row r="165" spans="1:9" ht="15.75" customHeight="1" x14ac:dyDescent="0.3">
      <c r="A165" s="30"/>
      <c r="B165" s="21"/>
      <c r="C165" s="21"/>
      <c r="D165" s="21"/>
      <c r="E165" s="31" t="s">
        <v>136</v>
      </c>
      <c r="F165" s="21"/>
      <c r="G165" s="61"/>
      <c r="H165" s="76">
        <v>0</v>
      </c>
      <c r="I165" s="61"/>
    </row>
    <row r="166" spans="1:9" ht="15.75" customHeight="1" x14ac:dyDescent="0.3">
      <c r="A166" s="30"/>
      <c r="B166" s="21"/>
      <c r="C166" s="21"/>
      <c r="D166" s="21"/>
      <c r="E166" s="31" t="s">
        <v>137</v>
      </c>
      <c r="F166" s="21"/>
      <c r="G166" s="61"/>
      <c r="H166" s="76">
        <v>0</v>
      </c>
      <c r="I166" s="61"/>
    </row>
    <row r="167" spans="1:9" ht="15.75" customHeight="1" x14ac:dyDescent="0.3">
      <c r="A167" s="30"/>
      <c r="B167" s="21"/>
      <c r="C167" s="21"/>
      <c r="D167" s="21"/>
      <c r="E167" s="31" t="s">
        <v>138</v>
      </c>
      <c r="F167" s="21"/>
      <c r="G167" s="61">
        <v>10000</v>
      </c>
      <c r="H167" s="76">
        <v>8167</v>
      </c>
      <c r="I167" s="61">
        <v>10000</v>
      </c>
    </row>
    <row r="168" spans="1:9" ht="15.75" customHeight="1" x14ac:dyDescent="0.3">
      <c r="A168" s="30"/>
      <c r="B168" s="21"/>
      <c r="C168" s="21" t="s">
        <v>141</v>
      </c>
      <c r="D168" s="21" t="s">
        <v>142</v>
      </c>
      <c r="E168" s="21"/>
      <c r="F168" s="21"/>
      <c r="G168" s="61">
        <v>100000</v>
      </c>
      <c r="H168" s="76">
        <v>7000</v>
      </c>
      <c r="I168" s="61">
        <v>50000</v>
      </c>
    </row>
    <row r="169" spans="1:9" ht="15.75" customHeight="1" x14ac:dyDescent="0.3">
      <c r="A169" s="30"/>
      <c r="B169" s="21"/>
      <c r="C169" s="21" t="s">
        <v>143</v>
      </c>
      <c r="D169" s="21" t="s">
        <v>144</v>
      </c>
      <c r="E169" s="21"/>
      <c r="F169" s="21"/>
      <c r="G169" s="70">
        <f>SUM(G170:G172)</f>
        <v>350000</v>
      </c>
      <c r="H169" s="70">
        <f t="shared" ref="H169:I169" si="63">SUM(H170:H172)</f>
        <v>0</v>
      </c>
      <c r="I169" s="70">
        <f t="shared" si="63"/>
        <v>100000</v>
      </c>
    </row>
    <row r="170" spans="1:9" ht="15.75" customHeight="1" x14ac:dyDescent="0.3">
      <c r="A170" s="30"/>
      <c r="B170" s="21"/>
      <c r="C170" s="21"/>
      <c r="D170" s="21"/>
      <c r="E170" s="31" t="s">
        <v>164</v>
      </c>
      <c r="F170" s="21"/>
      <c r="G170" s="61"/>
      <c r="H170" s="76"/>
      <c r="I170" s="61"/>
    </row>
    <row r="171" spans="1:9" ht="15.75" customHeight="1" x14ac:dyDescent="0.3">
      <c r="A171" s="30"/>
      <c r="B171" s="21"/>
      <c r="C171" s="21"/>
      <c r="D171" s="21"/>
      <c r="E171" s="31" t="s">
        <v>176</v>
      </c>
      <c r="F171" s="21"/>
      <c r="G171" s="61"/>
      <c r="H171" s="76"/>
      <c r="I171" s="61"/>
    </row>
    <row r="172" spans="1:9" ht="15.75" customHeight="1" x14ac:dyDescent="0.3">
      <c r="A172" s="30"/>
      <c r="B172" s="21"/>
      <c r="C172" s="21"/>
      <c r="D172" s="21"/>
      <c r="E172" s="31" t="s">
        <v>145</v>
      </c>
      <c r="F172" s="21"/>
      <c r="G172" s="61">
        <v>350000</v>
      </c>
      <c r="H172" s="76">
        <v>0</v>
      </c>
      <c r="I172" s="61">
        <v>100000</v>
      </c>
    </row>
    <row r="173" spans="1:9" ht="15.75" customHeight="1" x14ac:dyDescent="0.35">
      <c r="A173" s="34"/>
      <c r="B173" s="28" t="s">
        <v>146</v>
      </c>
      <c r="C173" s="35"/>
      <c r="D173" s="28" t="s">
        <v>147</v>
      </c>
      <c r="E173" s="35"/>
      <c r="F173" s="21"/>
      <c r="G173" s="65">
        <f>G174+G176+G175</f>
        <v>230000</v>
      </c>
      <c r="H173" s="65">
        <f>H174+H176+H175</f>
        <v>187334</v>
      </c>
      <c r="I173" s="65">
        <f t="shared" ref="I173" si="64">I174+I176+I175</f>
        <v>370000</v>
      </c>
    </row>
    <row r="174" spans="1:9" ht="15.75" customHeight="1" x14ac:dyDescent="0.3">
      <c r="A174" s="30"/>
      <c r="B174" s="21"/>
      <c r="C174" s="21" t="s">
        <v>148</v>
      </c>
      <c r="D174" s="21" t="s">
        <v>149</v>
      </c>
      <c r="E174" s="21"/>
      <c r="F174" s="21"/>
      <c r="G174" s="61">
        <v>120000</v>
      </c>
      <c r="H174" s="76">
        <v>177356</v>
      </c>
      <c r="I174" s="61">
        <v>340000</v>
      </c>
    </row>
    <row r="175" spans="1:9" ht="15.75" customHeight="1" x14ac:dyDescent="0.3">
      <c r="A175" s="30"/>
      <c r="B175" s="21"/>
      <c r="C175" s="21" t="s">
        <v>258</v>
      </c>
      <c r="D175" s="21" t="s">
        <v>259</v>
      </c>
      <c r="E175" s="21"/>
      <c r="F175" s="21"/>
      <c r="G175" s="61">
        <v>10000</v>
      </c>
      <c r="H175" s="76">
        <v>0</v>
      </c>
      <c r="I175" s="61">
        <v>10000</v>
      </c>
    </row>
    <row r="176" spans="1:9" ht="15.75" customHeight="1" x14ac:dyDescent="0.3">
      <c r="A176" s="44"/>
      <c r="B176" s="21"/>
      <c r="C176" s="21" t="s">
        <v>182</v>
      </c>
      <c r="D176" s="21" t="s">
        <v>257</v>
      </c>
      <c r="E176" s="21"/>
      <c r="F176" s="21"/>
      <c r="G176" s="61">
        <v>100000</v>
      </c>
      <c r="H176" s="76">
        <v>9978</v>
      </c>
      <c r="I176" s="61">
        <v>20000</v>
      </c>
    </row>
    <row r="177" spans="1:9" ht="15.75" customHeight="1" x14ac:dyDescent="0.3">
      <c r="A177" s="40" t="s">
        <v>24</v>
      </c>
      <c r="B177" s="21"/>
      <c r="C177" s="28" t="s">
        <v>25</v>
      </c>
      <c r="D177" s="21"/>
      <c r="E177" s="21"/>
      <c r="F177" s="21"/>
      <c r="G177" s="65">
        <f>SUM(G178:G181)</f>
        <v>1000000</v>
      </c>
      <c r="H177" s="65">
        <f t="shared" ref="H177:I177" si="65">SUM(H178:H181)</f>
        <v>974900</v>
      </c>
      <c r="I177" s="65">
        <f t="shared" si="65"/>
        <v>0</v>
      </c>
    </row>
    <row r="178" spans="1:9" ht="15.75" customHeight="1" x14ac:dyDescent="0.3">
      <c r="A178" s="30"/>
      <c r="B178" s="21" t="s">
        <v>177</v>
      </c>
      <c r="C178" s="21"/>
      <c r="D178" s="21" t="s">
        <v>178</v>
      </c>
      <c r="E178" s="21"/>
      <c r="F178" s="21"/>
      <c r="G178" s="61"/>
      <c r="H178" s="76"/>
      <c r="I178" s="61"/>
    </row>
    <row r="179" spans="1:9" ht="15.75" customHeight="1" x14ac:dyDescent="0.3">
      <c r="A179" s="30"/>
      <c r="B179" s="21" t="s">
        <v>166</v>
      </c>
      <c r="C179" s="21"/>
      <c r="D179" s="21" t="s">
        <v>167</v>
      </c>
      <c r="E179" s="21"/>
      <c r="F179" s="21"/>
      <c r="G179" s="61"/>
      <c r="H179" s="76"/>
      <c r="I179" s="61"/>
    </row>
    <row r="180" spans="1:9" ht="15.75" customHeight="1" x14ac:dyDescent="0.3">
      <c r="A180" s="30"/>
      <c r="B180" s="21" t="s">
        <v>179</v>
      </c>
      <c r="C180" s="21"/>
      <c r="D180" s="21" t="s">
        <v>261</v>
      </c>
      <c r="E180" s="21"/>
      <c r="F180" s="21"/>
      <c r="G180" s="61">
        <v>787000</v>
      </c>
      <c r="H180" s="76">
        <v>767638</v>
      </c>
      <c r="I180" s="61">
        <v>0</v>
      </c>
    </row>
    <row r="181" spans="1:9" ht="15.75" customHeight="1" x14ac:dyDescent="0.3">
      <c r="A181" s="30"/>
      <c r="B181" s="21" t="s">
        <v>168</v>
      </c>
      <c r="C181" s="21"/>
      <c r="D181" s="21" t="s">
        <v>169</v>
      </c>
      <c r="E181" s="21"/>
      <c r="F181" s="21"/>
      <c r="G181" s="61">
        <v>213000</v>
      </c>
      <c r="H181" s="76">
        <v>207262</v>
      </c>
      <c r="I181" s="61">
        <v>0</v>
      </c>
    </row>
    <row r="182" spans="1:9" ht="15.75" customHeight="1" x14ac:dyDescent="0.3">
      <c r="A182" s="2" t="s">
        <v>180</v>
      </c>
      <c r="B182" s="4"/>
      <c r="C182" s="4"/>
      <c r="D182" s="4"/>
      <c r="E182" s="4"/>
      <c r="F182" s="4"/>
      <c r="G182" s="78">
        <f>G183+G185</f>
        <v>547500</v>
      </c>
      <c r="H182" s="78">
        <f t="shared" ref="H182:I182" si="66">H183+H185</f>
        <v>537448</v>
      </c>
      <c r="I182" s="78">
        <f t="shared" si="66"/>
        <v>662985</v>
      </c>
    </row>
    <row r="183" spans="1:9" ht="15.75" customHeight="1" x14ac:dyDescent="0.3">
      <c r="A183" s="14" t="s">
        <v>22</v>
      </c>
      <c r="B183" s="28"/>
      <c r="C183" s="28" t="s">
        <v>23</v>
      </c>
      <c r="D183" s="28"/>
      <c r="E183" s="28"/>
      <c r="F183" s="21"/>
      <c r="G183" s="70">
        <f t="shared" ref="G183:I183" si="67">G184</f>
        <v>547500</v>
      </c>
      <c r="H183" s="70">
        <f t="shared" si="67"/>
        <v>486522</v>
      </c>
      <c r="I183" s="70">
        <f t="shared" si="67"/>
        <v>662985</v>
      </c>
    </row>
    <row r="184" spans="1:9" ht="15.75" customHeight="1" x14ac:dyDescent="0.3">
      <c r="A184" s="30"/>
      <c r="B184" s="21"/>
      <c r="C184" s="21" t="s">
        <v>152</v>
      </c>
      <c r="D184" s="21" t="s">
        <v>153</v>
      </c>
      <c r="E184" s="21"/>
      <c r="F184" s="21"/>
      <c r="G184" s="61">
        <v>547500</v>
      </c>
      <c r="H184" s="61">
        <v>486522</v>
      </c>
      <c r="I184" s="61">
        <v>662985</v>
      </c>
    </row>
    <row r="185" spans="1:9" ht="15.75" customHeight="1" x14ac:dyDescent="0.3">
      <c r="A185" s="14" t="s">
        <v>28</v>
      </c>
      <c r="B185" s="21"/>
      <c r="C185" s="21" t="s">
        <v>279</v>
      </c>
      <c r="D185" s="21" t="s">
        <v>203</v>
      </c>
      <c r="E185" s="21"/>
      <c r="F185" s="21"/>
      <c r="G185" s="61">
        <v>0</v>
      </c>
      <c r="H185" s="61">
        <v>50926</v>
      </c>
      <c r="I185" s="61">
        <v>0</v>
      </c>
    </row>
    <row r="186" spans="1:9" ht="15.75" customHeight="1" x14ac:dyDescent="0.3">
      <c r="A186" s="2" t="s">
        <v>181</v>
      </c>
      <c r="B186" s="4"/>
      <c r="C186" s="4"/>
      <c r="D186" s="4"/>
      <c r="E186" s="4"/>
      <c r="F186" s="4"/>
      <c r="G186" s="78">
        <f>G187</f>
        <v>343000</v>
      </c>
      <c r="H186" s="78">
        <f t="shared" ref="H186:I186" si="68">H187</f>
        <v>377281</v>
      </c>
      <c r="I186" s="78">
        <f t="shared" si="68"/>
        <v>312000</v>
      </c>
    </row>
    <row r="187" spans="1:9" ht="15.75" customHeight="1" x14ac:dyDescent="0.3">
      <c r="A187" s="14" t="s">
        <v>19</v>
      </c>
      <c r="B187" s="28"/>
      <c r="C187" s="28" t="s">
        <v>20</v>
      </c>
      <c r="D187" s="28"/>
      <c r="E187" s="28"/>
      <c r="F187" s="28"/>
      <c r="G187" s="71">
        <f>G188+G193+G200+G191</f>
        <v>343000</v>
      </c>
      <c r="H187" s="71">
        <f t="shared" ref="H187:I187" si="69">H188+H193+H200+H191</f>
        <v>377281</v>
      </c>
      <c r="I187" s="71">
        <f t="shared" si="69"/>
        <v>312000</v>
      </c>
    </row>
    <row r="188" spans="1:9" ht="15.75" customHeight="1" x14ac:dyDescent="0.35">
      <c r="A188" s="34"/>
      <c r="B188" s="28" t="s">
        <v>112</v>
      </c>
      <c r="C188" s="35"/>
      <c r="D188" s="28" t="s">
        <v>113</v>
      </c>
      <c r="E188" s="36"/>
      <c r="F188" s="28"/>
      <c r="G188" s="71">
        <f t="shared" ref="G188:I189" si="70">G189</f>
        <v>20000</v>
      </c>
      <c r="H188" s="71">
        <f t="shared" si="70"/>
        <v>6693</v>
      </c>
      <c r="I188" s="71">
        <f t="shared" si="70"/>
        <v>20000</v>
      </c>
    </row>
    <row r="189" spans="1:9" ht="15.75" customHeight="1" x14ac:dyDescent="0.3">
      <c r="A189" s="30"/>
      <c r="B189" s="21"/>
      <c r="C189" s="21" t="s">
        <v>119</v>
      </c>
      <c r="D189" s="21" t="s">
        <v>120</v>
      </c>
      <c r="E189" s="21"/>
      <c r="F189" s="21"/>
      <c r="G189" s="70">
        <f t="shared" si="70"/>
        <v>20000</v>
      </c>
      <c r="H189" s="70">
        <f t="shared" si="70"/>
        <v>6693</v>
      </c>
      <c r="I189" s="70">
        <f t="shared" si="70"/>
        <v>20000</v>
      </c>
    </row>
    <row r="190" spans="1:9" ht="15.75" customHeight="1" x14ac:dyDescent="0.3">
      <c r="A190" s="14"/>
      <c r="B190" s="28"/>
      <c r="C190" s="28"/>
      <c r="D190" s="28"/>
      <c r="E190" s="31" t="s">
        <v>122</v>
      </c>
      <c r="F190" s="21"/>
      <c r="G190" s="61">
        <v>20000</v>
      </c>
      <c r="H190" s="76">
        <v>6693</v>
      </c>
      <c r="I190" s="61">
        <v>20000</v>
      </c>
    </row>
    <row r="191" spans="1:9" ht="15.75" customHeight="1" x14ac:dyDescent="0.3">
      <c r="A191" s="14"/>
      <c r="B191" s="28" t="s">
        <v>123</v>
      </c>
      <c r="C191" s="28"/>
      <c r="D191" s="95" t="s">
        <v>144</v>
      </c>
      <c r="E191" s="102"/>
      <c r="F191" s="21"/>
      <c r="G191" s="88">
        <f>G192</f>
        <v>0</v>
      </c>
      <c r="H191" s="88">
        <f t="shared" ref="H191:I191" si="71">H192</f>
        <v>10379</v>
      </c>
      <c r="I191" s="88">
        <f t="shared" si="71"/>
        <v>12000</v>
      </c>
    </row>
    <row r="192" spans="1:9" ht="15.75" customHeight="1" x14ac:dyDescent="0.3">
      <c r="A192" s="14"/>
      <c r="B192" s="28"/>
      <c r="C192" s="21" t="s">
        <v>129</v>
      </c>
      <c r="D192" s="103" t="s">
        <v>269</v>
      </c>
      <c r="E192" s="102"/>
      <c r="F192" s="21"/>
      <c r="G192" s="61">
        <v>0</v>
      </c>
      <c r="H192" s="61">
        <v>10379</v>
      </c>
      <c r="I192" s="61">
        <v>12000</v>
      </c>
    </row>
    <row r="193" spans="1:9" ht="15.75" customHeight="1" x14ac:dyDescent="0.35">
      <c r="A193" s="34"/>
      <c r="B193" s="28" t="s">
        <v>132</v>
      </c>
      <c r="C193" s="35"/>
      <c r="D193" s="28" t="s">
        <v>133</v>
      </c>
      <c r="E193" s="35"/>
      <c r="F193" s="21"/>
      <c r="G193" s="71">
        <f>G194+G197+G198</f>
        <v>250000</v>
      </c>
      <c r="H193" s="71">
        <f t="shared" ref="H193:I193" si="72">H194+H197+H198</f>
        <v>322090</v>
      </c>
      <c r="I193" s="71">
        <f t="shared" si="72"/>
        <v>200000</v>
      </c>
    </row>
    <row r="194" spans="1:9" ht="15.75" customHeight="1" x14ac:dyDescent="0.3">
      <c r="A194" s="30"/>
      <c r="B194" s="21"/>
      <c r="C194" s="21" t="s">
        <v>134</v>
      </c>
      <c r="D194" s="21" t="s">
        <v>135</v>
      </c>
      <c r="E194" s="21"/>
      <c r="F194" s="21"/>
      <c r="G194" s="70">
        <f>SUM(G195:G196)</f>
        <v>180000</v>
      </c>
      <c r="H194" s="70">
        <f t="shared" ref="H194:I194" si="73">SUM(H195:H196)</f>
        <v>79271</v>
      </c>
      <c r="I194" s="70">
        <f t="shared" si="73"/>
        <v>130000</v>
      </c>
    </row>
    <row r="195" spans="1:9" ht="15.75" customHeight="1" x14ac:dyDescent="0.3">
      <c r="A195" s="30"/>
      <c r="B195" s="21"/>
      <c r="C195" s="21"/>
      <c r="D195" s="21"/>
      <c r="E195" s="31" t="s">
        <v>136</v>
      </c>
      <c r="F195" s="21"/>
      <c r="G195" s="61">
        <v>140000</v>
      </c>
      <c r="H195" s="76">
        <v>76056</v>
      </c>
      <c r="I195" s="61">
        <v>100000</v>
      </c>
    </row>
    <row r="196" spans="1:9" ht="15.75" customHeight="1" x14ac:dyDescent="0.3">
      <c r="A196" s="30"/>
      <c r="B196" s="21"/>
      <c r="C196" s="21"/>
      <c r="D196" s="21"/>
      <c r="E196" s="31" t="s">
        <v>138</v>
      </c>
      <c r="F196" s="21"/>
      <c r="G196" s="61">
        <v>40000</v>
      </c>
      <c r="H196" s="76">
        <v>3215</v>
      </c>
      <c r="I196" s="61">
        <v>30000</v>
      </c>
    </row>
    <row r="197" spans="1:9" ht="15.75" customHeight="1" x14ac:dyDescent="0.3">
      <c r="A197" s="30"/>
      <c r="B197" s="21"/>
      <c r="C197" s="21" t="s">
        <v>141</v>
      </c>
      <c r="D197" s="21" t="s">
        <v>142</v>
      </c>
      <c r="E197" s="21"/>
      <c r="F197" s="21"/>
      <c r="G197" s="61">
        <v>50000</v>
      </c>
      <c r="H197" s="76">
        <v>242819</v>
      </c>
      <c r="I197" s="61">
        <v>50000</v>
      </c>
    </row>
    <row r="198" spans="1:9" ht="15.75" customHeight="1" x14ac:dyDescent="0.3">
      <c r="A198" s="30"/>
      <c r="B198" s="21"/>
      <c r="C198" s="21" t="s">
        <v>143</v>
      </c>
      <c r="D198" s="21" t="s">
        <v>144</v>
      </c>
      <c r="E198" s="21"/>
      <c r="F198" s="21"/>
      <c r="G198" s="70">
        <f>G199</f>
        <v>20000</v>
      </c>
      <c r="H198" s="66">
        <f>H199</f>
        <v>0</v>
      </c>
      <c r="I198" s="70">
        <f>I199</f>
        <v>20000</v>
      </c>
    </row>
    <row r="199" spans="1:9" ht="15.75" customHeight="1" x14ac:dyDescent="0.3">
      <c r="A199" s="30"/>
      <c r="B199" s="21"/>
      <c r="C199" s="21"/>
      <c r="D199" s="21"/>
      <c r="E199" s="31" t="s">
        <v>145</v>
      </c>
      <c r="F199" s="21"/>
      <c r="G199" s="61">
        <v>20000</v>
      </c>
      <c r="H199" s="76">
        <v>0</v>
      </c>
      <c r="I199" s="61">
        <v>20000</v>
      </c>
    </row>
    <row r="200" spans="1:9" ht="15.75" customHeight="1" x14ac:dyDescent="0.35">
      <c r="A200" s="34"/>
      <c r="B200" s="28" t="s">
        <v>146</v>
      </c>
      <c r="C200" s="35"/>
      <c r="D200" s="28" t="s">
        <v>147</v>
      </c>
      <c r="E200" s="35"/>
      <c r="F200" s="21"/>
      <c r="G200" s="71">
        <f>G201</f>
        <v>73000</v>
      </c>
      <c r="H200" s="71">
        <f t="shared" ref="H200:I200" si="74">H201</f>
        <v>38119</v>
      </c>
      <c r="I200" s="71">
        <f t="shared" si="74"/>
        <v>80000</v>
      </c>
    </row>
    <row r="201" spans="1:9" ht="15.75" customHeight="1" x14ac:dyDescent="0.3">
      <c r="A201" s="30"/>
      <c r="B201" s="21"/>
      <c r="C201" s="21" t="s">
        <v>148</v>
      </c>
      <c r="D201" s="21" t="s">
        <v>149</v>
      </c>
      <c r="E201" s="21"/>
      <c r="F201" s="21"/>
      <c r="G201" s="61">
        <v>73000</v>
      </c>
      <c r="H201" s="76">
        <v>38119</v>
      </c>
      <c r="I201" s="61">
        <v>80000</v>
      </c>
    </row>
    <row r="202" spans="1:9" ht="15.75" customHeight="1" x14ac:dyDescent="0.3">
      <c r="A202" s="30"/>
      <c r="B202" s="21"/>
      <c r="C202" s="21"/>
      <c r="D202" s="21"/>
      <c r="E202" s="21"/>
      <c r="F202" s="21"/>
      <c r="G202" s="61"/>
      <c r="H202" s="76"/>
      <c r="I202" s="61"/>
    </row>
    <row r="203" spans="1:9" ht="15.75" customHeight="1" x14ac:dyDescent="0.3">
      <c r="A203" s="2" t="s">
        <v>75</v>
      </c>
      <c r="B203" s="4"/>
      <c r="C203" s="4"/>
      <c r="D203" s="4"/>
      <c r="E203" s="4"/>
      <c r="F203" s="42">
        <v>1</v>
      </c>
      <c r="G203" s="67">
        <f>G204+G211+G215</f>
        <v>1999800</v>
      </c>
      <c r="H203" s="67">
        <f t="shared" ref="H203:I203" si="75">H204+H211+H215</f>
        <v>1924255</v>
      </c>
      <c r="I203" s="67">
        <f t="shared" si="75"/>
        <v>2162622</v>
      </c>
    </row>
    <row r="204" spans="1:9" ht="15.75" customHeight="1" x14ac:dyDescent="0.3">
      <c r="A204" s="14" t="s">
        <v>17</v>
      </c>
      <c r="B204" s="28"/>
      <c r="C204" s="28" t="s">
        <v>94</v>
      </c>
      <c r="D204" s="28"/>
      <c r="E204" s="28"/>
      <c r="F204" s="21"/>
      <c r="G204" s="65">
        <f>SUM(G205+G209)</f>
        <v>1617100</v>
      </c>
      <c r="H204" s="65">
        <f t="shared" ref="H204:I204" si="76">SUM(H205+H209)</f>
        <v>1535800</v>
      </c>
      <c r="I204" s="65">
        <f t="shared" si="76"/>
        <v>1747475</v>
      </c>
    </row>
    <row r="205" spans="1:9" ht="15.75" customHeight="1" x14ac:dyDescent="0.3">
      <c r="A205" s="30"/>
      <c r="B205" s="28" t="s">
        <v>95</v>
      </c>
      <c r="C205" s="28"/>
      <c r="D205" s="28" t="s">
        <v>96</v>
      </c>
      <c r="E205" s="28"/>
      <c r="F205" s="21"/>
      <c r="G205" s="65">
        <f>SUM(G206:G208)</f>
        <v>1617100</v>
      </c>
      <c r="H205" s="65">
        <f t="shared" ref="H205:I205" si="77">SUM(H206:H208)</f>
        <v>1535800</v>
      </c>
      <c r="I205" s="65">
        <f t="shared" si="77"/>
        <v>1747475</v>
      </c>
    </row>
    <row r="206" spans="1:9" ht="15.75" customHeight="1" x14ac:dyDescent="0.3">
      <c r="A206" s="11"/>
      <c r="B206" s="21"/>
      <c r="C206" s="21" t="s">
        <v>97</v>
      </c>
      <c r="D206" s="21" t="s">
        <v>98</v>
      </c>
      <c r="E206" s="21"/>
      <c r="F206" s="21"/>
      <c r="G206" s="61">
        <v>1481100</v>
      </c>
      <c r="H206" s="61">
        <v>1407800</v>
      </c>
      <c r="I206" s="61">
        <v>1611475</v>
      </c>
    </row>
    <row r="207" spans="1:9" ht="15.75" customHeight="1" x14ac:dyDescent="0.3">
      <c r="A207" s="11"/>
      <c r="B207" s="21"/>
      <c r="C207" s="21" t="s">
        <v>246</v>
      </c>
      <c r="D207" s="21" t="s">
        <v>247</v>
      </c>
      <c r="E207" s="21"/>
      <c r="F207" s="21"/>
      <c r="G207" s="61">
        <v>40000</v>
      </c>
      <c r="H207" s="76">
        <v>40000</v>
      </c>
      <c r="I207" s="61">
        <v>40000</v>
      </c>
    </row>
    <row r="208" spans="1:9" ht="15.75" customHeight="1" x14ac:dyDescent="0.3">
      <c r="A208" s="30"/>
      <c r="B208" s="21"/>
      <c r="C208" s="21" t="s">
        <v>99</v>
      </c>
      <c r="D208" s="21" t="s">
        <v>100</v>
      </c>
      <c r="E208" s="21"/>
      <c r="F208" s="21"/>
      <c r="G208" s="61">
        <v>96000</v>
      </c>
      <c r="H208" s="76">
        <v>88000</v>
      </c>
      <c r="I208" s="61">
        <v>96000</v>
      </c>
    </row>
    <row r="209" spans="1:9" ht="15.75" customHeight="1" x14ac:dyDescent="0.3">
      <c r="A209" s="30"/>
      <c r="B209" s="28" t="s">
        <v>101</v>
      </c>
      <c r="C209" s="21"/>
      <c r="D209" s="21" t="s">
        <v>245</v>
      </c>
      <c r="E209" s="21"/>
      <c r="F209" s="21"/>
      <c r="G209" s="61">
        <v>0</v>
      </c>
      <c r="H209" s="76">
        <v>0</v>
      </c>
      <c r="I209" s="61">
        <v>0</v>
      </c>
    </row>
    <row r="210" spans="1:9" ht="15.75" customHeight="1" x14ac:dyDescent="0.3">
      <c r="A210" s="30"/>
      <c r="B210" s="21"/>
      <c r="C210" s="21"/>
      <c r="D210" s="21"/>
      <c r="E210" s="21"/>
      <c r="F210" s="21"/>
      <c r="G210" s="61"/>
      <c r="H210" s="76"/>
      <c r="I210" s="61"/>
    </row>
    <row r="211" spans="1:9" ht="15.75" customHeight="1" x14ac:dyDescent="0.3">
      <c r="A211" s="14" t="s">
        <v>18</v>
      </c>
      <c r="B211" s="28"/>
      <c r="C211" s="28" t="s">
        <v>108</v>
      </c>
      <c r="D211" s="32"/>
      <c r="E211" s="32"/>
      <c r="F211" s="21"/>
      <c r="G211" s="71">
        <f>SUM(G212:G214)</f>
        <v>367700</v>
      </c>
      <c r="H211" s="71">
        <f t="shared" ref="H211:I211" si="78">SUM(H212:H214)</f>
        <v>358230</v>
      </c>
      <c r="I211" s="71">
        <f t="shared" si="78"/>
        <v>350147</v>
      </c>
    </row>
    <row r="212" spans="1:9" ht="15.75" customHeight="1" x14ac:dyDescent="0.3">
      <c r="A212" s="30"/>
      <c r="B212" s="21"/>
      <c r="C212" s="21"/>
      <c r="D212" s="31" t="s">
        <v>109</v>
      </c>
      <c r="E212" s="21"/>
      <c r="F212" s="21"/>
      <c r="G212" s="61">
        <v>330700</v>
      </c>
      <c r="H212" s="76">
        <v>326697</v>
      </c>
      <c r="I212" s="61">
        <v>317296</v>
      </c>
    </row>
    <row r="213" spans="1:9" ht="15.75" customHeight="1" x14ac:dyDescent="0.3">
      <c r="A213" s="30"/>
      <c r="B213" s="21"/>
      <c r="C213" s="21"/>
      <c r="D213" s="31" t="s">
        <v>110</v>
      </c>
      <c r="E213" s="21"/>
      <c r="F213" s="21"/>
      <c r="G213" s="61">
        <v>19000</v>
      </c>
      <c r="H213" s="76">
        <v>14541</v>
      </c>
      <c r="I213" s="61">
        <v>15859</v>
      </c>
    </row>
    <row r="214" spans="1:9" ht="15.75" customHeight="1" x14ac:dyDescent="0.3">
      <c r="A214" s="30"/>
      <c r="B214" s="21"/>
      <c r="C214" s="21"/>
      <c r="D214" s="31" t="s">
        <v>111</v>
      </c>
      <c r="E214" s="21"/>
      <c r="F214" s="21"/>
      <c r="G214" s="61">
        <v>18000</v>
      </c>
      <c r="H214" s="76">
        <v>16992</v>
      </c>
      <c r="I214" s="61">
        <v>16992</v>
      </c>
    </row>
    <row r="215" spans="1:9" ht="15.75" customHeight="1" x14ac:dyDescent="0.3">
      <c r="A215" s="14" t="s">
        <v>19</v>
      </c>
      <c r="B215" s="28"/>
      <c r="C215" s="28" t="s">
        <v>20</v>
      </c>
      <c r="D215" s="28"/>
      <c r="E215" s="28"/>
      <c r="F215" s="21"/>
      <c r="G215" s="71">
        <f>G216+G223+G231</f>
        <v>15000</v>
      </c>
      <c r="H215" s="71">
        <f t="shared" ref="H215:I215" si="79">H216+H223+H231</f>
        <v>30225</v>
      </c>
      <c r="I215" s="71">
        <f t="shared" si="79"/>
        <v>65000</v>
      </c>
    </row>
    <row r="216" spans="1:9" ht="15.75" customHeight="1" x14ac:dyDescent="0.35">
      <c r="A216" s="34"/>
      <c r="B216" s="28" t="s">
        <v>112</v>
      </c>
      <c r="C216" s="35"/>
      <c r="D216" s="28" t="s">
        <v>113</v>
      </c>
      <c r="E216" s="36"/>
      <c r="F216" s="21"/>
      <c r="G216" s="71">
        <f>G217+G220</f>
        <v>15000</v>
      </c>
      <c r="H216" s="71">
        <f t="shared" ref="H216:I216" si="80">H217+H220</f>
        <v>6146</v>
      </c>
      <c r="I216" s="71">
        <f t="shared" si="80"/>
        <v>25000</v>
      </c>
    </row>
    <row r="217" spans="1:9" ht="15.75" customHeight="1" x14ac:dyDescent="0.3">
      <c r="A217" s="30"/>
      <c r="B217" s="21"/>
      <c r="C217" s="21" t="s">
        <v>114</v>
      </c>
      <c r="D217" s="21" t="s">
        <v>115</v>
      </c>
      <c r="E217" s="34"/>
      <c r="F217" s="21"/>
      <c r="G217" s="70">
        <f>SUM(G218:G219)</f>
        <v>10000</v>
      </c>
      <c r="H217" s="70">
        <f t="shared" ref="H217:I217" si="81">SUM(H218:H219)</f>
        <v>0</v>
      </c>
      <c r="I217" s="70">
        <f t="shared" si="81"/>
        <v>10000</v>
      </c>
    </row>
    <row r="218" spans="1:9" ht="15.75" customHeight="1" x14ac:dyDescent="0.3">
      <c r="A218" s="30"/>
      <c r="B218" s="21"/>
      <c r="C218" s="21"/>
      <c r="D218" s="21"/>
      <c r="E218" s="34" t="s">
        <v>116</v>
      </c>
      <c r="F218" s="21"/>
      <c r="G218" s="61">
        <v>5000</v>
      </c>
      <c r="H218" s="76">
        <v>0</v>
      </c>
      <c r="I218" s="61">
        <v>5000</v>
      </c>
    </row>
    <row r="219" spans="1:9" ht="15.75" customHeight="1" x14ac:dyDescent="0.3">
      <c r="A219" s="30"/>
      <c r="B219" s="21"/>
      <c r="C219" s="21"/>
      <c r="D219" s="21"/>
      <c r="E219" s="34" t="s">
        <v>118</v>
      </c>
      <c r="F219" s="21"/>
      <c r="G219" s="61">
        <v>5000</v>
      </c>
      <c r="H219" s="76">
        <v>0</v>
      </c>
      <c r="I219" s="61">
        <v>5000</v>
      </c>
    </row>
    <row r="220" spans="1:9" ht="15.75" customHeight="1" x14ac:dyDescent="0.3">
      <c r="A220" s="30"/>
      <c r="B220" s="21"/>
      <c r="C220" s="21" t="s">
        <v>119</v>
      </c>
      <c r="D220" s="21" t="s">
        <v>120</v>
      </c>
      <c r="E220" s="21"/>
      <c r="F220" s="21"/>
      <c r="G220" s="70">
        <f>SUM(G221:G222)</f>
        <v>5000</v>
      </c>
      <c r="H220" s="70">
        <f t="shared" ref="H220:I220" si="82">SUM(H221:H222)</f>
        <v>6146</v>
      </c>
      <c r="I220" s="70">
        <f t="shared" si="82"/>
        <v>15000</v>
      </c>
    </row>
    <row r="221" spans="1:9" ht="15.75" customHeight="1" x14ac:dyDescent="0.3">
      <c r="A221" s="14"/>
      <c r="B221" s="28"/>
      <c r="C221" s="28"/>
      <c r="D221" s="28"/>
      <c r="E221" s="31" t="s">
        <v>121</v>
      </c>
      <c r="F221" s="21"/>
      <c r="G221" s="61">
        <v>5000</v>
      </c>
      <c r="H221" s="76">
        <v>0</v>
      </c>
      <c r="I221" s="61">
        <v>5000</v>
      </c>
    </row>
    <row r="222" spans="1:9" ht="15.75" customHeight="1" x14ac:dyDescent="0.3">
      <c r="A222" s="14"/>
      <c r="B222" s="28"/>
      <c r="C222" s="28"/>
      <c r="D222" s="28"/>
      <c r="E222" s="31" t="s">
        <v>122</v>
      </c>
      <c r="F222" s="21"/>
      <c r="G222" s="61">
        <v>0</v>
      </c>
      <c r="H222" s="76">
        <v>6146</v>
      </c>
      <c r="I222" s="61">
        <v>10000</v>
      </c>
    </row>
    <row r="223" spans="1:9" ht="15.75" customHeight="1" x14ac:dyDescent="0.35">
      <c r="A223" s="34"/>
      <c r="B223" s="28" t="s">
        <v>132</v>
      </c>
      <c r="C223" s="35"/>
      <c r="D223" s="28" t="s">
        <v>133</v>
      </c>
      <c r="E223" s="35"/>
      <c r="F223" s="21"/>
      <c r="G223" s="71">
        <f>G224+G228+G229</f>
        <v>0</v>
      </c>
      <c r="H223" s="71">
        <f t="shared" ref="H223:I223" si="83">H224+H228+H229</f>
        <v>19585</v>
      </c>
      <c r="I223" s="71">
        <f t="shared" si="83"/>
        <v>25000</v>
      </c>
    </row>
    <row r="224" spans="1:9" ht="15.75" customHeight="1" x14ac:dyDescent="0.3">
      <c r="A224" s="30"/>
      <c r="B224" s="21"/>
      <c r="C224" s="21" t="s">
        <v>134</v>
      </c>
      <c r="D224" s="21" t="s">
        <v>135</v>
      </c>
      <c r="E224" s="21"/>
      <c r="F224" s="21"/>
      <c r="G224" s="70">
        <f>SUM(G225:G227)</f>
        <v>0</v>
      </c>
      <c r="H224" s="70">
        <f t="shared" ref="H224:I224" si="84">SUM(H225:H227)</f>
        <v>11585</v>
      </c>
      <c r="I224" s="70">
        <f t="shared" si="84"/>
        <v>15000</v>
      </c>
    </row>
    <row r="225" spans="1:9" ht="15.75" customHeight="1" x14ac:dyDescent="0.3">
      <c r="A225" s="30"/>
      <c r="B225" s="21"/>
      <c r="C225" s="21"/>
      <c r="D225" s="21"/>
      <c r="E225" s="31" t="s">
        <v>136</v>
      </c>
      <c r="F225" s="21"/>
      <c r="G225" s="61">
        <v>0</v>
      </c>
      <c r="H225" s="76">
        <v>11585</v>
      </c>
      <c r="I225" s="61">
        <v>15000</v>
      </c>
    </row>
    <row r="226" spans="1:9" ht="15.75" customHeight="1" x14ac:dyDescent="0.3">
      <c r="A226" s="30"/>
      <c r="B226" s="21"/>
      <c r="C226" s="21"/>
      <c r="D226" s="21"/>
      <c r="E226" s="31" t="s">
        <v>137</v>
      </c>
      <c r="F226" s="21"/>
      <c r="G226" s="61">
        <v>0</v>
      </c>
      <c r="H226" s="76">
        <v>0</v>
      </c>
      <c r="I226" s="61">
        <v>0</v>
      </c>
    </row>
    <row r="227" spans="1:9" ht="15.75" customHeight="1" x14ac:dyDescent="0.3">
      <c r="A227" s="30"/>
      <c r="B227" s="21"/>
      <c r="C227" s="21"/>
      <c r="D227" s="21"/>
      <c r="E227" s="31" t="s">
        <v>138</v>
      </c>
      <c r="F227" s="21"/>
      <c r="G227" s="61">
        <v>0</v>
      </c>
      <c r="H227" s="76">
        <v>0</v>
      </c>
      <c r="I227" s="61">
        <v>0</v>
      </c>
    </row>
    <row r="228" spans="1:9" ht="15.75" customHeight="1" x14ac:dyDescent="0.3">
      <c r="A228" s="30"/>
      <c r="B228" s="21"/>
      <c r="C228" s="21" t="s">
        <v>141</v>
      </c>
      <c r="D228" s="21" t="s">
        <v>142</v>
      </c>
      <c r="E228" s="21"/>
      <c r="F228" s="21"/>
      <c r="G228" s="61">
        <v>0</v>
      </c>
      <c r="H228" s="76">
        <v>8000</v>
      </c>
      <c r="I228" s="61">
        <v>10000</v>
      </c>
    </row>
    <row r="229" spans="1:9" ht="15.75" customHeight="1" x14ac:dyDescent="0.3">
      <c r="A229" s="30"/>
      <c r="B229" s="21"/>
      <c r="C229" s="21" t="s">
        <v>143</v>
      </c>
      <c r="D229" s="21" t="s">
        <v>144</v>
      </c>
      <c r="E229" s="21"/>
      <c r="F229" s="21"/>
      <c r="G229" s="70">
        <f>SUM(G230)</f>
        <v>0</v>
      </c>
      <c r="H229" s="66">
        <f>SUM(H230)</f>
        <v>0</v>
      </c>
      <c r="I229" s="70">
        <f>SUM(I230)</f>
        <v>0</v>
      </c>
    </row>
    <row r="230" spans="1:9" ht="15.75" customHeight="1" x14ac:dyDescent="0.3">
      <c r="A230" s="30"/>
      <c r="B230" s="21"/>
      <c r="C230" s="21"/>
      <c r="D230" s="21"/>
      <c r="E230" s="31" t="s">
        <v>145</v>
      </c>
      <c r="F230" s="21"/>
      <c r="G230" s="61"/>
      <c r="H230" s="76"/>
      <c r="I230" s="61"/>
    </row>
    <row r="231" spans="1:9" ht="15.75" customHeight="1" x14ac:dyDescent="0.35">
      <c r="A231" s="34"/>
      <c r="B231" s="28" t="s">
        <v>146</v>
      </c>
      <c r="C231" s="35"/>
      <c r="D231" s="28" t="s">
        <v>147</v>
      </c>
      <c r="E231" s="35"/>
      <c r="F231" s="21"/>
      <c r="G231" s="71">
        <f>SUM(G232)</f>
        <v>0</v>
      </c>
      <c r="H231" s="71">
        <f t="shared" ref="H231:I231" si="85">SUM(H232)</f>
        <v>4494</v>
      </c>
      <c r="I231" s="71">
        <f t="shared" si="85"/>
        <v>15000</v>
      </c>
    </row>
    <row r="232" spans="1:9" ht="15.75" customHeight="1" x14ac:dyDescent="0.3">
      <c r="A232" s="30"/>
      <c r="B232" s="21"/>
      <c r="C232" s="21" t="s">
        <v>148</v>
      </c>
      <c r="D232" s="21" t="s">
        <v>149</v>
      </c>
      <c r="E232" s="21"/>
      <c r="F232" s="21"/>
      <c r="G232" s="61">
        <v>0</v>
      </c>
      <c r="H232" s="76">
        <v>4494</v>
      </c>
      <c r="I232" s="61">
        <v>15000</v>
      </c>
    </row>
    <row r="233" spans="1:9" ht="15.75" customHeight="1" x14ac:dyDescent="0.3">
      <c r="A233" s="30"/>
      <c r="B233" s="21"/>
      <c r="C233" s="21"/>
      <c r="D233" s="21"/>
      <c r="E233" s="21"/>
      <c r="F233" s="21"/>
      <c r="G233" s="61"/>
      <c r="H233" s="76"/>
      <c r="I233" s="61"/>
    </row>
    <row r="234" spans="1:9" ht="15.75" customHeight="1" x14ac:dyDescent="0.3">
      <c r="A234" s="2" t="s">
        <v>90</v>
      </c>
      <c r="B234" s="4"/>
      <c r="C234" s="4"/>
      <c r="D234" s="4"/>
      <c r="E234" s="4"/>
      <c r="F234" s="42"/>
      <c r="G234" s="78">
        <f>G235+G252</f>
        <v>2490000</v>
      </c>
      <c r="H234" s="78">
        <f t="shared" ref="H234:I234" si="86">H235+H252</f>
        <v>1532460</v>
      </c>
      <c r="I234" s="78">
        <f t="shared" si="86"/>
        <v>2228000</v>
      </c>
    </row>
    <row r="235" spans="1:9" ht="15.75" customHeight="1" x14ac:dyDescent="0.3">
      <c r="A235" s="14" t="s">
        <v>19</v>
      </c>
      <c r="B235" s="28"/>
      <c r="C235" s="28" t="s">
        <v>20</v>
      </c>
      <c r="D235" s="28"/>
      <c r="E235" s="28"/>
      <c r="F235" s="21"/>
      <c r="G235" s="71">
        <f>G236+G241+G249</f>
        <v>2070000</v>
      </c>
      <c r="H235" s="71">
        <f t="shared" ref="H235:I235" si="87">H236+H241+H249</f>
        <v>1532460</v>
      </c>
      <c r="I235" s="71">
        <f t="shared" si="87"/>
        <v>1808000</v>
      </c>
    </row>
    <row r="236" spans="1:9" ht="15.75" customHeight="1" x14ac:dyDescent="0.35">
      <c r="A236" s="34"/>
      <c r="B236" s="28" t="s">
        <v>112</v>
      </c>
      <c r="C236" s="35"/>
      <c r="D236" s="28" t="s">
        <v>113</v>
      </c>
      <c r="E236" s="36"/>
      <c r="F236" s="21"/>
      <c r="G236" s="71">
        <f>G237+G238</f>
        <v>60000</v>
      </c>
      <c r="H236" s="71">
        <f t="shared" ref="H236:I236" si="88">H237+H238</f>
        <v>147548</v>
      </c>
      <c r="I236" s="71">
        <f t="shared" si="88"/>
        <v>180000</v>
      </c>
    </row>
    <row r="237" spans="1:9" ht="15.75" customHeight="1" x14ac:dyDescent="0.3">
      <c r="A237" s="30"/>
      <c r="B237" s="21"/>
      <c r="C237" s="21" t="s">
        <v>114</v>
      </c>
      <c r="D237" s="21" t="s">
        <v>115</v>
      </c>
      <c r="E237" s="34"/>
      <c r="F237" s="21"/>
      <c r="G237" s="61">
        <v>30000</v>
      </c>
      <c r="H237" s="76">
        <v>0</v>
      </c>
      <c r="I237" s="61">
        <v>30000</v>
      </c>
    </row>
    <row r="238" spans="1:9" ht="15.75" customHeight="1" x14ac:dyDescent="0.3">
      <c r="A238" s="30"/>
      <c r="B238" s="21"/>
      <c r="C238" s="21" t="s">
        <v>119</v>
      </c>
      <c r="D238" s="21" t="s">
        <v>120</v>
      </c>
      <c r="E238" s="21"/>
      <c r="F238" s="21"/>
      <c r="G238" s="70">
        <f>SUM(G239:G240)</f>
        <v>30000</v>
      </c>
      <c r="H238" s="70">
        <f t="shared" ref="H238:I238" si="89">SUM(H239:H240)</f>
        <v>147548</v>
      </c>
      <c r="I238" s="70">
        <f t="shared" si="89"/>
        <v>150000</v>
      </c>
    </row>
    <row r="239" spans="1:9" ht="15.75" customHeight="1" x14ac:dyDescent="0.3">
      <c r="A239" s="14"/>
      <c r="B239" s="28"/>
      <c r="C239" s="28"/>
      <c r="D239" s="28"/>
      <c r="E239" s="31" t="s">
        <v>121</v>
      </c>
      <c r="F239" s="21"/>
      <c r="G239" s="61"/>
      <c r="H239" s="76"/>
      <c r="I239" s="61"/>
    </row>
    <row r="240" spans="1:9" ht="15.75" customHeight="1" x14ac:dyDescent="0.3">
      <c r="A240" s="14"/>
      <c r="B240" s="28"/>
      <c r="C240" s="28"/>
      <c r="D240" s="28"/>
      <c r="E240" s="31" t="s">
        <v>122</v>
      </c>
      <c r="F240" s="21"/>
      <c r="G240" s="61">
        <v>30000</v>
      </c>
      <c r="H240" s="76">
        <v>147548</v>
      </c>
      <c r="I240" s="61">
        <v>150000</v>
      </c>
    </row>
    <row r="241" spans="1:9" ht="15.75" customHeight="1" x14ac:dyDescent="0.35">
      <c r="A241" s="34"/>
      <c r="B241" s="28" t="s">
        <v>132</v>
      </c>
      <c r="C241" s="35"/>
      <c r="D241" s="28" t="s">
        <v>133</v>
      </c>
      <c r="E241" s="35"/>
      <c r="F241" s="21"/>
      <c r="G241" s="71">
        <f>G242+G246+G247</f>
        <v>910000</v>
      </c>
      <c r="H241" s="71">
        <f t="shared" ref="H241:I241" si="90">H242+H246+H247</f>
        <v>904342</v>
      </c>
      <c r="I241" s="71">
        <f t="shared" si="90"/>
        <v>1080000</v>
      </c>
    </row>
    <row r="242" spans="1:9" ht="15.75" customHeight="1" x14ac:dyDescent="0.3">
      <c r="A242" s="30"/>
      <c r="B242" s="21"/>
      <c r="C242" s="21" t="s">
        <v>134</v>
      </c>
      <c r="D242" s="21" t="s">
        <v>135</v>
      </c>
      <c r="E242" s="21"/>
      <c r="F242" s="21"/>
      <c r="G242" s="70">
        <f>SUM(G243:G245)</f>
        <v>510000</v>
      </c>
      <c r="H242" s="70">
        <f t="shared" ref="H242:I242" si="91">SUM(H243:H245)</f>
        <v>391020</v>
      </c>
      <c r="I242" s="70">
        <f t="shared" si="91"/>
        <v>430000</v>
      </c>
    </row>
    <row r="243" spans="1:9" ht="15.75" customHeight="1" x14ac:dyDescent="0.3">
      <c r="A243" s="30"/>
      <c r="B243" s="21"/>
      <c r="C243" s="21"/>
      <c r="D243" s="21"/>
      <c r="E243" s="31" t="s">
        <v>136</v>
      </c>
      <c r="F243" s="21"/>
      <c r="G243" s="61">
        <v>60000</v>
      </c>
      <c r="H243" s="76">
        <v>38674</v>
      </c>
      <c r="I243" s="61">
        <v>50000</v>
      </c>
    </row>
    <row r="244" spans="1:9" ht="15.75" customHeight="1" x14ac:dyDescent="0.3">
      <c r="A244" s="30"/>
      <c r="B244" s="21"/>
      <c r="C244" s="21"/>
      <c r="D244" s="21"/>
      <c r="E244" s="31" t="s">
        <v>137</v>
      </c>
      <c r="F244" s="21"/>
      <c r="G244" s="61">
        <v>400000</v>
      </c>
      <c r="H244" s="76">
        <v>336366</v>
      </c>
      <c r="I244" s="61">
        <v>350000</v>
      </c>
    </row>
    <row r="245" spans="1:9" ht="15.75" customHeight="1" x14ac:dyDescent="0.3">
      <c r="A245" s="30"/>
      <c r="B245" s="21"/>
      <c r="C245" s="21"/>
      <c r="D245" s="21"/>
      <c r="E245" s="31" t="s">
        <v>138</v>
      </c>
      <c r="F245" s="21"/>
      <c r="G245" s="61">
        <v>50000</v>
      </c>
      <c r="H245" s="76">
        <v>15980</v>
      </c>
      <c r="I245" s="61">
        <v>30000</v>
      </c>
    </row>
    <row r="246" spans="1:9" ht="15.75" customHeight="1" x14ac:dyDescent="0.3">
      <c r="A246" s="30"/>
      <c r="B246" s="21"/>
      <c r="C246" s="21" t="s">
        <v>141</v>
      </c>
      <c r="D246" s="21" t="s">
        <v>142</v>
      </c>
      <c r="E246" s="21"/>
      <c r="F246" s="21"/>
      <c r="G246" s="61">
        <v>300000</v>
      </c>
      <c r="H246" s="76">
        <v>3119</v>
      </c>
      <c r="I246" s="61">
        <v>50000</v>
      </c>
    </row>
    <row r="247" spans="1:9" ht="15.75" customHeight="1" x14ac:dyDescent="0.3">
      <c r="A247" s="30"/>
      <c r="B247" s="21"/>
      <c r="C247" s="21" t="s">
        <v>143</v>
      </c>
      <c r="D247" s="21" t="s">
        <v>144</v>
      </c>
      <c r="E247" s="21"/>
      <c r="F247" s="21"/>
      <c r="G247" s="70">
        <f>SUM(G248:G248)</f>
        <v>100000</v>
      </c>
      <c r="H247" s="70">
        <f t="shared" ref="H247:I247" si="92">SUM(H248:H248)</f>
        <v>510203</v>
      </c>
      <c r="I247" s="70">
        <f t="shared" si="92"/>
        <v>600000</v>
      </c>
    </row>
    <row r="248" spans="1:9" ht="15.75" customHeight="1" x14ac:dyDescent="0.3">
      <c r="A248" s="30"/>
      <c r="B248" s="21"/>
      <c r="C248" s="21"/>
      <c r="D248" s="21"/>
      <c r="E248" s="31" t="s">
        <v>145</v>
      </c>
      <c r="F248" s="21"/>
      <c r="G248" s="61">
        <v>100000</v>
      </c>
      <c r="H248" s="76">
        <v>510203</v>
      </c>
      <c r="I248" s="61">
        <v>600000</v>
      </c>
    </row>
    <row r="249" spans="1:9" ht="15.75" customHeight="1" x14ac:dyDescent="0.35">
      <c r="A249" s="34"/>
      <c r="B249" s="28" t="s">
        <v>146</v>
      </c>
      <c r="C249" s="35"/>
      <c r="D249" s="28" t="s">
        <v>147</v>
      </c>
      <c r="E249" s="35"/>
      <c r="F249" s="21"/>
      <c r="G249" s="71">
        <f>G250+G251</f>
        <v>1100000</v>
      </c>
      <c r="H249" s="71">
        <f t="shared" ref="H249:I249" si="93">H250+H251</f>
        <v>480570</v>
      </c>
      <c r="I249" s="71">
        <f t="shared" si="93"/>
        <v>548000</v>
      </c>
    </row>
    <row r="250" spans="1:9" ht="15.75" customHeight="1" x14ac:dyDescent="0.3">
      <c r="A250" s="30"/>
      <c r="B250" s="21"/>
      <c r="C250" s="21" t="s">
        <v>148</v>
      </c>
      <c r="D250" s="21" t="s">
        <v>149</v>
      </c>
      <c r="E250" s="21"/>
      <c r="F250" s="21"/>
      <c r="G250" s="61">
        <v>300000</v>
      </c>
      <c r="H250" s="76">
        <v>251173</v>
      </c>
      <c r="I250" s="61">
        <v>448000</v>
      </c>
    </row>
    <row r="251" spans="1:9" ht="15.75" customHeight="1" x14ac:dyDescent="0.3">
      <c r="A251" s="30"/>
      <c r="B251" s="21"/>
      <c r="C251" s="21" t="s">
        <v>182</v>
      </c>
      <c r="D251" s="21" t="s">
        <v>183</v>
      </c>
      <c r="E251" s="21"/>
      <c r="F251" s="21"/>
      <c r="G251" s="61">
        <v>800000</v>
      </c>
      <c r="H251" s="76">
        <v>229397</v>
      </c>
      <c r="I251" s="61">
        <v>100000</v>
      </c>
    </row>
    <row r="252" spans="1:9" ht="15.75" customHeight="1" x14ac:dyDescent="0.3">
      <c r="A252" s="40" t="s">
        <v>24</v>
      </c>
      <c r="B252" s="21"/>
      <c r="C252" s="28" t="s">
        <v>25</v>
      </c>
      <c r="D252" s="21"/>
      <c r="E252" s="21"/>
      <c r="F252" s="21"/>
      <c r="G252" s="71">
        <f>G253+G254</f>
        <v>420000</v>
      </c>
      <c r="H252" s="71">
        <f t="shared" ref="H252:I252" si="94">H253+H254</f>
        <v>0</v>
      </c>
      <c r="I252" s="71">
        <f t="shared" si="94"/>
        <v>420000</v>
      </c>
    </row>
    <row r="253" spans="1:9" ht="15.75" customHeight="1" x14ac:dyDescent="0.3">
      <c r="A253" s="30"/>
      <c r="B253" s="21" t="s">
        <v>179</v>
      </c>
      <c r="C253" s="21"/>
      <c r="D253" s="21" t="s">
        <v>260</v>
      </c>
      <c r="E253" s="21"/>
      <c r="F253" s="21"/>
      <c r="G253" s="61">
        <v>330000</v>
      </c>
      <c r="H253" s="76">
        <v>0</v>
      </c>
      <c r="I253" s="61">
        <v>330000</v>
      </c>
    </row>
    <row r="254" spans="1:9" ht="15.75" customHeight="1" x14ac:dyDescent="0.3">
      <c r="A254" s="30"/>
      <c r="B254" s="21" t="s">
        <v>168</v>
      </c>
      <c r="C254" s="21"/>
      <c r="D254" s="21" t="s">
        <v>169</v>
      </c>
      <c r="E254" s="21"/>
      <c r="F254" s="21"/>
      <c r="G254" s="61">
        <v>90000</v>
      </c>
      <c r="H254" s="61">
        <v>0</v>
      </c>
      <c r="I254" s="61">
        <v>90000</v>
      </c>
    </row>
    <row r="255" spans="1:9" ht="15.75" customHeight="1" x14ac:dyDescent="0.3">
      <c r="A255" s="2" t="s">
        <v>76</v>
      </c>
      <c r="B255" s="4"/>
      <c r="C255" s="4"/>
      <c r="D255" s="4"/>
      <c r="E255" s="4"/>
      <c r="F255" s="4"/>
      <c r="G255" s="78">
        <f>G256+G261</f>
        <v>1933672</v>
      </c>
      <c r="H255" s="78">
        <f t="shared" ref="H255:I255" si="95">H256+H261</f>
        <v>138200</v>
      </c>
      <c r="I255" s="78">
        <f t="shared" si="95"/>
        <v>386000</v>
      </c>
    </row>
    <row r="256" spans="1:9" ht="15.75" customHeight="1" x14ac:dyDescent="0.3">
      <c r="A256" s="14" t="s">
        <v>19</v>
      </c>
      <c r="B256" s="28"/>
      <c r="C256" s="21"/>
      <c r="D256" s="28" t="s">
        <v>20</v>
      </c>
      <c r="E256" s="21"/>
      <c r="F256" s="21"/>
      <c r="G256" s="71">
        <f>G257+G259</f>
        <v>127000</v>
      </c>
      <c r="H256" s="71">
        <f t="shared" ref="H256:I256" si="96">H257+H259</f>
        <v>138200</v>
      </c>
      <c r="I256" s="71">
        <f t="shared" si="96"/>
        <v>161000</v>
      </c>
    </row>
    <row r="257" spans="1:9" ht="15.75" customHeight="1" x14ac:dyDescent="0.3">
      <c r="A257" s="14"/>
      <c r="B257" s="28" t="s">
        <v>132</v>
      </c>
      <c r="C257" s="21"/>
      <c r="D257" s="28" t="s">
        <v>230</v>
      </c>
      <c r="E257" s="21"/>
      <c r="F257" s="21"/>
      <c r="G257" s="71">
        <f>G258</f>
        <v>100000</v>
      </c>
      <c r="H257" s="71">
        <f t="shared" ref="H257:I257" si="97">H258</f>
        <v>108818</v>
      </c>
      <c r="I257" s="71">
        <f t="shared" si="97"/>
        <v>120000</v>
      </c>
    </row>
    <row r="258" spans="1:9" ht="15.75" customHeight="1" x14ac:dyDescent="0.3">
      <c r="A258" s="14"/>
      <c r="B258" s="28"/>
      <c r="C258" s="21" t="s">
        <v>143</v>
      </c>
      <c r="D258" s="21" t="s">
        <v>213</v>
      </c>
      <c r="E258" s="21"/>
      <c r="F258" s="21"/>
      <c r="G258" s="61">
        <v>100000</v>
      </c>
      <c r="H258" s="76">
        <v>108818</v>
      </c>
      <c r="I258" s="61">
        <v>120000</v>
      </c>
    </row>
    <row r="259" spans="1:9" ht="15.75" customHeight="1" x14ac:dyDescent="0.35">
      <c r="A259" s="34"/>
      <c r="B259" s="28" t="s">
        <v>146</v>
      </c>
      <c r="C259" s="35"/>
      <c r="D259" s="28" t="s">
        <v>147</v>
      </c>
      <c r="E259" s="35"/>
      <c r="F259" s="21"/>
      <c r="G259" s="71">
        <f>SUM(G260)</f>
        <v>27000</v>
      </c>
      <c r="H259" s="71">
        <f t="shared" ref="H259:I259" si="98">SUM(H260)</f>
        <v>29382</v>
      </c>
      <c r="I259" s="71">
        <f t="shared" si="98"/>
        <v>41000</v>
      </c>
    </row>
    <row r="260" spans="1:9" ht="15.75" customHeight="1" x14ac:dyDescent="0.3">
      <c r="A260" s="30"/>
      <c r="B260" s="21"/>
      <c r="C260" s="21" t="s">
        <v>148</v>
      </c>
      <c r="D260" s="21" t="s">
        <v>149</v>
      </c>
      <c r="E260" s="21"/>
      <c r="F260" s="21"/>
      <c r="G260" s="61">
        <v>27000</v>
      </c>
      <c r="H260" s="76">
        <v>29382</v>
      </c>
      <c r="I260" s="61">
        <v>41000</v>
      </c>
    </row>
    <row r="261" spans="1:9" ht="15.75" customHeight="1" x14ac:dyDescent="0.3">
      <c r="A261" s="14" t="s">
        <v>22</v>
      </c>
      <c r="B261" s="28"/>
      <c r="C261" s="28" t="s">
        <v>23</v>
      </c>
      <c r="D261" s="28"/>
      <c r="E261" s="28"/>
      <c r="F261" s="21"/>
      <c r="G261" s="71">
        <f>SUM(G262)</f>
        <v>1806672</v>
      </c>
      <c r="H261" s="71">
        <f t="shared" ref="H261:I261" si="99">SUM(H262)</f>
        <v>0</v>
      </c>
      <c r="I261" s="71">
        <f t="shared" si="99"/>
        <v>225000</v>
      </c>
    </row>
    <row r="262" spans="1:9" ht="15.75" customHeight="1" x14ac:dyDescent="0.3">
      <c r="A262" s="30"/>
      <c r="B262" s="21"/>
      <c r="C262" s="21" t="s">
        <v>152</v>
      </c>
      <c r="D262" s="21" t="s">
        <v>184</v>
      </c>
      <c r="E262" s="21"/>
      <c r="F262" s="21"/>
      <c r="G262" s="61">
        <v>1806672</v>
      </c>
      <c r="H262" s="76">
        <v>0</v>
      </c>
      <c r="I262" s="61">
        <v>225000</v>
      </c>
    </row>
    <row r="263" spans="1:9" ht="15.75" customHeight="1" x14ac:dyDescent="0.3">
      <c r="A263" s="2" t="s">
        <v>222</v>
      </c>
      <c r="B263" s="4"/>
      <c r="C263" s="4" t="s">
        <v>223</v>
      </c>
      <c r="D263" s="4"/>
      <c r="E263" s="4"/>
      <c r="F263" s="42">
        <v>1</v>
      </c>
      <c r="G263" s="67">
        <f>G264+G269+G274</f>
        <v>4084600</v>
      </c>
      <c r="H263" s="67">
        <f>H264+H269+H274</f>
        <v>3383875</v>
      </c>
      <c r="I263" s="67">
        <f>I264+I269+I274</f>
        <v>4010846</v>
      </c>
    </row>
    <row r="264" spans="1:9" ht="15.75" customHeight="1" x14ac:dyDescent="0.3">
      <c r="A264" s="14" t="s">
        <v>17</v>
      </c>
      <c r="B264" s="28"/>
      <c r="C264" s="28" t="s">
        <v>94</v>
      </c>
      <c r="D264" s="28"/>
      <c r="E264" s="28"/>
      <c r="F264" s="21"/>
      <c r="G264" s="65">
        <f>SUM(G265)</f>
        <v>2135600</v>
      </c>
      <c r="H264" s="65">
        <f t="shared" ref="H264:I264" si="100">SUM(H265)</f>
        <v>2127600</v>
      </c>
      <c r="I264" s="65">
        <f t="shared" si="100"/>
        <v>2167600</v>
      </c>
    </row>
    <row r="265" spans="1:9" ht="15.75" customHeight="1" x14ac:dyDescent="0.3">
      <c r="A265" s="30"/>
      <c r="B265" s="28" t="s">
        <v>95</v>
      </c>
      <c r="C265" s="28"/>
      <c r="D265" s="28" t="s">
        <v>96</v>
      </c>
      <c r="E265" s="28"/>
      <c r="F265" s="21"/>
      <c r="G265" s="65">
        <f>SUM(G266:G268)</f>
        <v>2135600</v>
      </c>
      <c r="H265" s="65">
        <f>SUM(H266:H268)</f>
        <v>2127600</v>
      </c>
      <c r="I265" s="65">
        <f>SUM(I266:I268)</f>
        <v>2167600</v>
      </c>
    </row>
    <row r="266" spans="1:9" ht="15.75" customHeight="1" x14ac:dyDescent="0.3">
      <c r="A266" s="11"/>
      <c r="B266" s="21"/>
      <c r="C266" s="21" t="s">
        <v>97</v>
      </c>
      <c r="D266" s="21" t="s">
        <v>98</v>
      </c>
      <c r="E266" s="21"/>
      <c r="F266" s="21"/>
      <c r="G266" s="61">
        <v>1999600</v>
      </c>
      <c r="H266" s="61">
        <v>1999600</v>
      </c>
      <c r="I266" s="61">
        <v>2031600</v>
      </c>
    </row>
    <row r="267" spans="1:9" ht="15.75" customHeight="1" x14ac:dyDescent="0.3">
      <c r="A267" s="11"/>
      <c r="B267" s="21"/>
      <c r="C267" s="21" t="s">
        <v>246</v>
      </c>
      <c r="D267" s="21" t="s">
        <v>247</v>
      </c>
      <c r="E267" s="21"/>
      <c r="F267" s="21"/>
      <c r="G267" s="61">
        <v>40000</v>
      </c>
      <c r="H267" s="61">
        <v>40000</v>
      </c>
      <c r="I267" s="61">
        <v>40000</v>
      </c>
    </row>
    <row r="268" spans="1:9" ht="15" customHeight="1" x14ac:dyDescent="0.3">
      <c r="A268" s="30"/>
      <c r="B268" s="21"/>
      <c r="C268" s="21" t="s">
        <v>99</v>
      </c>
      <c r="D268" s="21" t="s">
        <v>100</v>
      </c>
      <c r="E268" s="21"/>
      <c r="F268" s="21"/>
      <c r="G268" s="61">
        <v>96000</v>
      </c>
      <c r="H268" s="61">
        <v>88000</v>
      </c>
      <c r="I268" s="61">
        <v>96000</v>
      </c>
    </row>
    <row r="269" spans="1:9" ht="15.75" customHeight="1" x14ac:dyDescent="0.3">
      <c r="A269" s="14" t="s">
        <v>18</v>
      </c>
      <c r="B269" s="28"/>
      <c r="C269" s="28" t="s">
        <v>108</v>
      </c>
      <c r="D269" s="32"/>
      <c r="E269" s="32"/>
      <c r="F269" s="21"/>
      <c r="G269" s="65">
        <f>SUM(G270:G273)</f>
        <v>529000</v>
      </c>
      <c r="H269" s="65">
        <f t="shared" ref="H269:I269" si="101">SUM(H270:H273)</f>
        <v>500724</v>
      </c>
      <c r="I269" s="65">
        <f t="shared" si="101"/>
        <v>433246</v>
      </c>
    </row>
    <row r="270" spans="1:9" ht="15.75" customHeight="1" x14ac:dyDescent="0.3">
      <c r="A270" s="30"/>
      <c r="B270" s="21"/>
      <c r="C270" s="21"/>
      <c r="D270" s="31" t="s">
        <v>109</v>
      </c>
      <c r="E270" s="21"/>
      <c r="F270" s="21"/>
      <c r="G270" s="61">
        <v>492000</v>
      </c>
      <c r="H270" s="61">
        <v>455577</v>
      </c>
      <c r="I270" s="61">
        <v>400395</v>
      </c>
    </row>
    <row r="271" spans="1:9" ht="15.75" customHeight="1" x14ac:dyDescent="0.3">
      <c r="A271" s="30"/>
      <c r="B271" s="21"/>
      <c r="C271" s="21"/>
      <c r="D271" s="31" t="s">
        <v>110</v>
      </c>
      <c r="E271" s="21"/>
      <c r="F271" s="21"/>
      <c r="G271" s="61">
        <v>19000</v>
      </c>
      <c r="H271" s="61">
        <v>14541</v>
      </c>
      <c r="I271" s="61">
        <v>15859</v>
      </c>
    </row>
    <row r="272" spans="1:9" ht="15.75" customHeight="1" x14ac:dyDescent="0.3">
      <c r="A272" s="30"/>
      <c r="B272" s="21"/>
      <c r="C272" s="21"/>
      <c r="D272" s="31" t="s">
        <v>111</v>
      </c>
      <c r="E272" s="21"/>
      <c r="F272" s="21"/>
      <c r="G272" s="61">
        <v>18000</v>
      </c>
      <c r="H272" s="61">
        <v>15576</v>
      </c>
      <c r="I272" s="61">
        <v>16992</v>
      </c>
    </row>
    <row r="273" spans="1:9" ht="15.75" customHeight="1" x14ac:dyDescent="0.3">
      <c r="A273" s="30"/>
      <c r="B273" s="21"/>
      <c r="C273" s="21"/>
      <c r="D273" s="31" t="s">
        <v>271</v>
      </c>
      <c r="E273" s="21"/>
      <c r="F273" s="21"/>
      <c r="G273" s="61"/>
      <c r="H273" s="85">
        <v>15030</v>
      </c>
      <c r="I273" s="61"/>
    </row>
    <row r="274" spans="1:9" ht="15.75" customHeight="1" x14ac:dyDescent="0.3">
      <c r="A274" s="14" t="s">
        <v>19</v>
      </c>
      <c r="B274" s="28"/>
      <c r="C274" s="28" t="s">
        <v>20</v>
      </c>
      <c r="D274" s="28"/>
      <c r="E274" s="28"/>
      <c r="F274" s="21"/>
      <c r="G274" s="71">
        <f>G275+G281+G284+G288</f>
        <v>1420000</v>
      </c>
      <c r="H274" s="71">
        <f t="shared" ref="H274:I274" si="102">H275+H281+H284+H288</f>
        <v>755551</v>
      </c>
      <c r="I274" s="71">
        <f t="shared" si="102"/>
        <v>1410000</v>
      </c>
    </row>
    <row r="275" spans="1:9" ht="15.75" customHeight="1" x14ac:dyDescent="0.35">
      <c r="A275" s="34"/>
      <c r="B275" s="28" t="s">
        <v>112</v>
      </c>
      <c r="C275" s="35"/>
      <c r="D275" s="28" t="s">
        <v>113</v>
      </c>
      <c r="E275" s="36"/>
      <c r="F275" s="21"/>
      <c r="G275" s="71">
        <f>G276</f>
        <v>650000</v>
      </c>
      <c r="H275" s="65">
        <f>H276</f>
        <v>445085</v>
      </c>
      <c r="I275" s="71">
        <f>I276</f>
        <v>610000</v>
      </c>
    </row>
    <row r="276" spans="1:9" ht="15.75" customHeight="1" x14ac:dyDescent="0.3">
      <c r="A276" s="30"/>
      <c r="B276" s="21"/>
      <c r="C276" s="21" t="s">
        <v>119</v>
      </c>
      <c r="D276" s="21" t="s">
        <v>120</v>
      </c>
      <c r="E276" s="21"/>
      <c r="F276" s="21"/>
      <c r="G276" s="70">
        <f>SUM(G277:G280)</f>
        <v>650000</v>
      </c>
      <c r="H276" s="70">
        <f t="shared" ref="H276:I276" si="103">SUM(H277:H280)</f>
        <v>445085</v>
      </c>
      <c r="I276" s="70">
        <f t="shared" si="103"/>
        <v>610000</v>
      </c>
    </row>
    <row r="277" spans="1:9" ht="15.75" customHeight="1" x14ac:dyDescent="0.3">
      <c r="A277" s="14"/>
      <c r="B277" s="28"/>
      <c r="C277" s="28"/>
      <c r="D277" s="28"/>
      <c r="E277" s="31" t="s">
        <v>121</v>
      </c>
      <c r="F277" s="21"/>
      <c r="G277" s="61">
        <v>10000</v>
      </c>
      <c r="H277" s="76">
        <v>0</v>
      </c>
      <c r="I277" s="61">
        <v>10000</v>
      </c>
    </row>
    <row r="278" spans="1:9" ht="15.75" customHeight="1" x14ac:dyDescent="0.3">
      <c r="A278" s="14"/>
      <c r="B278" s="28"/>
      <c r="C278" s="28"/>
      <c r="D278" s="28"/>
      <c r="E278" s="31" t="s">
        <v>122</v>
      </c>
      <c r="F278" s="21"/>
      <c r="G278" s="61">
        <v>120000</v>
      </c>
      <c r="H278" s="76">
        <v>0</v>
      </c>
      <c r="I278" s="61">
        <v>80000</v>
      </c>
    </row>
    <row r="279" spans="1:9" ht="15.75" customHeight="1" x14ac:dyDescent="0.3">
      <c r="A279" s="14"/>
      <c r="B279" s="28"/>
      <c r="C279" s="28"/>
      <c r="D279" s="28"/>
      <c r="E279" s="31" t="s">
        <v>224</v>
      </c>
      <c r="F279" s="21"/>
      <c r="G279" s="61">
        <v>20000</v>
      </c>
      <c r="H279" s="76">
        <v>0</v>
      </c>
      <c r="I279" s="61">
        <v>20000</v>
      </c>
    </row>
    <row r="280" spans="1:9" ht="15.75" customHeight="1" x14ac:dyDescent="0.3">
      <c r="A280" s="14"/>
      <c r="B280" s="28"/>
      <c r="C280" s="28"/>
      <c r="D280" s="28"/>
      <c r="E280" s="31" t="s">
        <v>225</v>
      </c>
      <c r="F280" s="21"/>
      <c r="G280" s="61">
        <v>500000</v>
      </c>
      <c r="H280" s="76">
        <v>445085</v>
      </c>
      <c r="I280" s="61">
        <v>500000</v>
      </c>
    </row>
    <row r="281" spans="1:9" ht="15.75" customHeight="1" x14ac:dyDescent="0.35">
      <c r="A281" s="34"/>
      <c r="B281" s="28" t="s">
        <v>123</v>
      </c>
      <c r="C281" s="35"/>
      <c r="D281" s="28" t="s">
        <v>124</v>
      </c>
      <c r="E281" s="35"/>
      <c r="F281" s="21"/>
      <c r="G281" s="71">
        <f>G282</f>
        <v>30000</v>
      </c>
      <c r="H281" s="71">
        <f t="shared" ref="H281:I281" si="104">H282</f>
        <v>0</v>
      </c>
      <c r="I281" s="71">
        <f t="shared" si="104"/>
        <v>20000</v>
      </c>
    </row>
    <row r="282" spans="1:9" ht="15.75" customHeight="1" x14ac:dyDescent="0.3">
      <c r="A282" s="30"/>
      <c r="B282" s="21"/>
      <c r="C282" s="21" t="s">
        <v>129</v>
      </c>
      <c r="D282" s="21" t="s">
        <v>130</v>
      </c>
      <c r="E282" s="21"/>
      <c r="F282" s="21"/>
      <c r="G282" s="70">
        <f>SUM(G283)</f>
        <v>30000</v>
      </c>
      <c r="H282" s="70">
        <f t="shared" ref="H282" si="105">SUM(H283)</f>
        <v>0</v>
      </c>
      <c r="I282" s="70">
        <f>SUM(I283)</f>
        <v>20000</v>
      </c>
    </row>
    <row r="283" spans="1:9" ht="15.75" customHeight="1" x14ac:dyDescent="0.3">
      <c r="A283" s="30"/>
      <c r="B283" s="21"/>
      <c r="C283" s="21"/>
      <c r="D283" s="21"/>
      <c r="E283" s="31" t="s">
        <v>131</v>
      </c>
      <c r="F283" s="21"/>
      <c r="G283" s="61">
        <v>30000</v>
      </c>
      <c r="H283" s="76">
        <v>0</v>
      </c>
      <c r="I283" s="61">
        <v>20000</v>
      </c>
    </row>
    <row r="284" spans="1:9" ht="15.75" customHeight="1" x14ac:dyDescent="0.3">
      <c r="A284" s="30"/>
      <c r="B284" s="28" t="s">
        <v>132</v>
      </c>
      <c r="C284" s="21"/>
      <c r="D284" s="28" t="s">
        <v>133</v>
      </c>
      <c r="E284" s="31"/>
      <c r="F284" s="21"/>
      <c r="G284" s="71">
        <f>G285+G286</f>
        <v>340000</v>
      </c>
      <c r="H284" s="71">
        <f t="shared" ref="H284:I284" si="106">H285+H286</f>
        <v>185296</v>
      </c>
      <c r="I284" s="71">
        <f t="shared" si="106"/>
        <v>300000</v>
      </c>
    </row>
    <row r="285" spans="1:9" ht="15.75" customHeight="1" x14ac:dyDescent="0.3">
      <c r="A285" s="30"/>
      <c r="B285" s="1"/>
      <c r="C285" s="21" t="s">
        <v>141</v>
      </c>
      <c r="D285" s="21" t="s">
        <v>142</v>
      </c>
      <c r="E285" s="21"/>
      <c r="F285" s="21"/>
      <c r="G285" s="61">
        <v>300000</v>
      </c>
      <c r="H285" s="76">
        <v>11370</v>
      </c>
      <c r="I285" s="61">
        <v>150000</v>
      </c>
    </row>
    <row r="286" spans="1:9" ht="15.75" customHeight="1" x14ac:dyDescent="0.3">
      <c r="A286" s="30"/>
      <c r="B286" s="21"/>
      <c r="C286" s="21" t="s">
        <v>143</v>
      </c>
      <c r="D286" s="21" t="s">
        <v>144</v>
      </c>
      <c r="E286" s="21"/>
      <c r="F286" s="21"/>
      <c r="G286" s="70">
        <f>SUM(G287)</f>
        <v>40000</v>
      </c>
      <c r="H286" s="70">
        <f t="shared" ref="H286:I286" si="107">SUM(H287)</f>
        <v>173926</v>
      </c>
      <c r="I286" s="70">
        <f t="shared" si="107"/>
        <v>150000</v>
      </c>
    </row>
    <row r="287" spans="1:9" ht="15.75" customHeight="1" x14ac:dyDescent="0.3">
      <c r="A287" s="30"/>
      <c r="B287" s="21"/>
      <c r="C287" s="21"/>
      <c r="D287" s="21"/>
      <c r="E287" s="31" t="s">
        <v>145</v>
      </c>
      <c r="F287" s="21"/>
      <c r="G287" s="61">
        <v>40000</v>
      </c>
      <c r="H287" s="76">
        <v>173926</v>
      </c>
      <c r="I287" s="61">
        <v>150000</v>
      </c>
    </row>
    <row r="288" spans="1:9" ht="15.75" customHeight="1" x14ac:dyDescent="0.35">
      <c r="A288" s="34"/>
      <c r="B288" s="28" t="s">
        <v>146</v>
      </c>
      <c r="C288" s="35"/>
      <c r="D288" s="28" t="s">
        <v>147</v>
      </c>
      <c r="E288" s="35"/>
      <c r="F288" s="21"/>
      <c r="G288" s="71">
        <f>SUM(G289:G290)</f>
        <v>400000</v>
      </c>
      <c r="H288" s="71">
        <f t="shared" ref="H288:I288" si="108">SUM(H289:H290)</f>
        <v>125170</v>
      </c>
      <c r="I288" s="71">
        <f t="shared" si="108"/>
        <v>480000</v>
      </c>
    </row>
    <row r="289" spans="1:9" ht="15.75" customHeight="1" x14ac:dyDescent="0.3">
      <c r="A289" s="30"/>
      <c r="B289" s="21"/>
      <c r="C289" s="21" t="s">
        <v>148</v>
      </c>
      <c r="D289" s="21" t="s">
        <v>149</v>
      </c>
      <c r="E289" s="21"/>
      <c r="F289" s="21"/>
      <c r="G289" s="61">
        <v>300000</v>
      </c>
      <c r="H289" s="76">
        <v>125170</v>
      </c>
      <c r="I289" s="61">
        <v>380000</v>
      </c>
    </row>
    <row r="290" spans="1:9" ht="15.75" customHeight="1" x14ac:dyDescent="0.3">
      <c r="A290" s="30"/>
      <c r="B290" s="21"/>
      <c r="C290" s="21" t="s">
        <v>182</v>
      </c>
      <c r="D290" s="21" t="s">
        <v>206</v>
      </c>
      <c r="E290" s="21"/>
      <c r="F290" s="21"/>
      <c r="G290" s="61">
        <v>100000</v>
      </c>
      <c r="H290" s="76">
        <v>0</v>
      </c>
      <c r="I290" s="61">
        <v>100000</v>
      </c>
    </row>
    <row r="291" spans="1:9" ht="15.75" customHeight="1" x14ac:dyDescent="0.3">
      <c r="A291" s="2" t="s">
        <v>186</v>
      </c>
      <c r="B291" s="4"/>
      <c r="C291" s="4"/>
      <c r="D291" s="4"/>
      <c r="E291" s="4"/>
      <c r="F291" s="3"/>
      <c r="G291" s="78">
        <f>SUM(G292)</f>
        <v>1970000</v>
      </c>
      <c r="H291" s="78">
        <f t="shared" ref="H291:I291" si="109">SUM(H292)</f>
        <v>2274649</v>
      </c>
      <c r="I291" s="78">
        <f t="shared" si="109"/>
        <v>1585000</v>
      </c>
    </row>
    <row r="292" spans="1:9" ht="15.75" customHeight="1" x14ac:dyDescent="0.3">
      <c r="A292" s="14" t="s">
        <v>21</v>
      </c>
      <c r="B292" s="21"/>
      <c r="C292" s="28" t="s">
        <v>185</v>
      </c>
      <c r="D292" s="28"/>
      <c r="E292" s="28"/>
      <c r="F292" s="21"/>
      <c r="G292" s="71">
        <f>G295+G293</f>
        <v>1970000</v>
      </c>
      <c r="H292" s="71">
        <f t="shared" ref="H292:I292" si="110">H295+H293</f>
        <v>2274649</v>
      </c>
      <c r="I292" s="71">
        <f t="shared" si="110"/>
        <v>1585000</v>
      </c>
    </row>
    <row r="293" spans="1:9" ht="15.75" customHeight="1" x14ac:dyDescent="0.3">
      <c r="A293" s="14"/>
      <c r="B293" s="28" t="s">
        <v>187</v>
      </c>
      <c r="C293" s="28"/>
      <c r="D293" s="28" t="s">
        <v>188</v>
      </c>
      <c r="E293" s="28"/>
      <c r="F293" s="21"/>
      <c r="G293" s="71">
        <f>G294</f>
        <v>0</v>
      </c>
      <c r="H293" s="65">
        <f>H294</f>
        <v>342000</v>
      </c>
      <c r="I293" s="71">
        <f>I294</f>
        <v>0</v>
      </c>
    </row>
    <row r="294" spans="1:9" ht="15.75" customHeight="1" x14ac:dyDescent="0.3">
      <c r="A294" s="14"/>
      <c r="B294" s="21"/>
      <c r="C294" s="21" t="s">
        <v>189</v>
      </c>
      <c r="D294" s="28"/>
      <c r="E294" s="21" t="s">
        <v>190</v>
      </c>
      <c r="F294" s="21"/>
      <c r="G294" s="61"/>
      <c r="H294" s="76">
        <v>342000</v>
      </c>
      <c r="I294" s="61"/>
    </row>
    <row r="295" spans="1:9" ht="15.75" customHeight="1" x14ac:dyDescent="0.3">
      <c r="A295" s="30"/>
      <c r="B295" s="28" t="s">
        <v>191</v>
      </c>
      <c r="C295" s="28"/>
      <c r="D295" s="28" t="s">
        <v>192</v>
      </c>
      <c r="E295" s="28"/>
      <c r="F295" s="21"/>
      <c r="G295" s="71">
        <f>G296</f>
        <v>1970000</v>
      </c>
      <c r="H295" s="65">
        <f>H296</f>
        <v>1932649</v>
      </c>
      <c r="I295" s="71">
        <f>I296</f>
        <v>1585000</v>
      </c>
    </row>
    <row r="296" spans="1:9" ht="15.75" customHeight="1" x14ac:dyDescent="0.3">
      <c r="A296" s="30"/>
      <c r="B296" s="28"/>
      <c r="C296" s="28"/>
      <c r="D296" s="28"/>
      <c r="E296" s="28" t="s">
        <v>193</v>
      </c>
      <c r="F296" s="21"/>
      <c r="G296" s="71">
        <f>SUM(G297:G307)</f>
        <v>1970000</v>
      </c>
      <c r="H296" s="71">
        <f t="shared" ref="H296:I296" si="111">SUM(H297:H307)</f>
        <v>1932649</v>
      </c>
      <c r="I296" s="71">
        <f t="shared" si="111"/>
        <v>1585000</v>
      </c>
    </row>
    <row r="297" spans="1:9" ht="15.75" customHeight="1" x14ac:dyDescent="0.3">
      <c r="A297" s="30"/>
      <c r="B297" s="21"/>
      <c r="C297" s="21"/>
      <c r="D297" s="21"/>
      <c r="E297" s="21" t="s">
        <v>214</v>
      </c>
      <c r="F297" s="21"/>
      <c r="G297" s="61">
        <v>700000</v>
      </c>
      <c r="H297" s="76">
        <v>680000</v>
      </c>
      <c r="I297" s="61">
        <v>700000</v>
      </c>
    </row>
    <row r="298" spans="1:9" ht="15.75" customHeight="1" x14ac:dyDescent="0.3">
      <c r="A298" s="30"/>
      <c r="B298" s="21"/>
      <c r="C298" s="21"/>
      <c r="D298" s="21"/>
      <c r="E298" s="21" t="s">
        <v>217</v>
      </c>
      <c r="F298" s="21"/>
      <c r="G298" s="61">
        <v>120000</v>
      </c>
      <c r="H298" s="76">
        <v>60000</v>
      </c>
      <c r="I298" s="61">
        <v>120000</v>
      </c>
    </row>
    <row r="299" spans="1:9" ht="15.75" customHeight="1" x14ac:dyDescent="0.3">
      <c r="A299" s="30"/>
      <c r="B299" s="21"/>
      <c r="C299" s="21"/>
      <c r="D299" s="21"/>
      <c r="E299" s="21" t="s">
        <v>218</v>
      </c>
      <c r="F299" s="21"/>
      <c r="G299" s="61">
        <v>90000</v>
      </c>
      <c r="H299" s="76">
        <v>180000</v>
      </c>
      <c r="I299" s="61">
        <v>200000</v>
      </c>
    </row>
    <row r="300" spans="1:9" ht="15.75" customHeight="1" x14ac:dyDescent="0.3">
      <c r="A300" s="30"/>
      <c r="B300" s="21"/>
      <c r="C300" s="21"/>
      <c r="D300" s="21"/>
      <c r="E300" s="21" t="s">
        <v>219</v>
      </c>
      <c r="F300" s="21"/>
      <c r="G300" s="61">
        <v>50000</v>
      </c>
      <c r="H300" s="76">
        <v>100000</v>
      </c>
      <c r="I300" s="61">
        <v>150000</v>
      </c>
    </row>
    <row r="301" spans="1:9" ht="15.75" customHeight="1" x14ac:dyDescent="0.3">
      <c r="A301" s="30"/>
      <c r="B301" s="21"/>
      <c r="C301" s="21"/>
      <c r="D301" s="21"/>
      <c r="E301" s="21" t="s">
        <v>215</v>
      </c>
      <c r="F301" s="21"/>
      <c r="G301" s="61">
        <v>200000</v>
      </c>
      <c r="H301" s="76">
        <v>170000</v>
      </c>
      <c r="I301" s="61">
        <v>200000</v>
      </c>
    </row>
    <row r="302" spans="1:9" ht="15.75" customHeight="1" x14ac:dyDescent="0.3">
      <c r="A302" s="30"/>
      <c r="B302" s="21"/>
      <c r="C302" s="21"/>
      <c r="D302" s="21"/>
      <c r="E302" s="21" t="s">
        <v>220</v>
      </c>
      <c r="F302" s="21"/>
      <c r="G302" s="61">
        <v>10000</v>
      </c>
      <c r="H302" s="76">
        <v>6000</v>
      </c>
      <c r="I302" s="61">
        <v>0</v>
      </c>
    </row>
    <row r="303" spans="1:9" ht="15.75" customHeight="1" x14ac:dyDescent="0.3">
      <c r="A303" s="30"/>
      <c r="B303" s="21"/>
      <c r="C303" s="21"/>
      <c r="D303" s="21"/>
      <c r="E303" s="21" t="s">
        <v>221</v>
      </c>
      <c r="F303" s="21"/>
      <c r="G303" s="61">
        <v>0</v>
      </c>
      <c r="H303" s="76">
        <v>89649</v>
      </c>
      <c r="I303" s="61">
        <v>100000</v>
      </c>
    </row>
    <row r="304" spans="1:9" ht="15.75" customHeight="1" x14ac:dyDescent="0.3">
      <c r="A304" s="30"/>
      <c r="B304" s="21"/>
      <c r="C304" s="21"/>
      <c r="D304" s="21"/>
      <c r="E304" s="21" t="s">
        <v>252</v>
      </c>
      <c r="F304" s="21"/>
      <c r="G304" s="61">
        <v>700000</v>
      </c>
      <c r="H304" s="76">
        <v>90000</v>
      </c>
      <c r="I304" s="61">
        <v>0</v>
      </c>
    </row>
    <row r="305" spans="1:11" ht="15.75" customHeight="1" x14ac:dyDescent="0.3">
      <c r="A305" s="30"/>
      <c r="B305" s="21"/>
      <c r="C305" s="21"/>
      <c r="D305" s="21"/>
      <c r="E305" s="21" t="s">
        <v>267</v>
      </c>
      <c r="F305" s="21"/>
      <c r="G305" s="61">
        <v>0</v>
      </c>
      <c r="H305" s="76">
        <v>550000</v>
      </c>
      <c r="I305" s="61">
        <v>0</v>
      </c>
    </row>
    <row r="306" spans="1:11" ht="15.75" customHeight="1" x14ac:dyDescent="0.3">
      <c r="A306" s="30"/>
      <c r="B306" s="21"/>
      <c r="C306" s="21"/>
      <c r="D306" s="21"/>
      <c r="E306" s="21" t="s">
        <v>266</v>
      </c>
      <c r="F306" s="21"/>
      <c r="G306" s="61">
        <v>0</v>
      </c>
      <c r="H306" s="76">
        <v>7000</v>
      </c>
      <c r="I306" s="61">
        <v>15000</v>
      </c>
    </row>
    <row r="307" spans="1:11" ht="15.75" customHeight="1" x14ac:dyDescent="0.3">
      <c r="A307" s="30"/>
      <c r="B307" s="21"/>
      <c r="C307" s="21"/>
      <c r="D307" s="21"/>
      <c r="E307" s="21" t="s">
        <v>216</v>
      </c>
      <c r="F307" s="21"/>
      <c r="G307" s="86">
        <v>100000</v>
      </c>
      <c r="H307" s="87">
        <v>0</v>
      </c>
      <c r="I307" s="86">
        <v>100000</v>
      </c>
    </row>
    <row r="308" spans="1:11" ht="15.75" customHeight="1" x14ac:dyDescent="0.3">
      <c r="A308" s="2" t="s">
        <v>268</v>
      </c>
      <c r="B308" s="4"/>
      <c r="C308" s="4"/>
      <c r="D308" s="4"/>
      <c r="E308" s="4"/>
      <c r="F308" s="3"/>
      <c r="G308" s="78">
        <f>G310+G311</f>
        <v>0</v>
      </c>
      <c r="H308" s="78">
        <f t="shared" ref="H308:I308" si="112">H310+H311</f>
        <v>0</v>
      </c>
      <c r="I308" s="78">
        <f t="shared" si="112"/>
        <v>750000</v>
      </c>
    </row>
    <row r="309" spans="1:11" ht="15.75" customHeight="1" x14ac:dyDescent="0.3">
      <c r="A309" s="30"/>
      <c r="B309" s="28" t="s">
        <v>191</v>
      </c>
      <c r="C309" s="21"/>
      <c r="D309" s="95" t="s">
        <v>192</v>
      </c>
      <c r="E309" s="100"/>
      <c r="F309" s="101"/>
      <c r="G309" s="20">
        <f>G310+G311</f>
        <v>0</v>
      </c>
      <c r="H309" s="20">
        <f t="shared" ref="H309:I309" si="113">H310+H311</f>
        <v>0</v>
      </c>
      <c r="I309" s="20">
        <f t="shared" si="113"/>
        <v>750000</v>
      </c>
    </row>
    <row r="310" spans="1:11" ht="15.75" customHeight="1" x14ac:dyDescent="0.3">
      <c r="A310" s="30"/>
      <c r="B310" s="21"/>
      <c r="C310" s="21"/>
      <c r="D310" s="21"/>
      <c r="E310" s="21" t="s">
        <v>252</v>
      </c>
      <c r="F310" s="21"/>
      <c r="G310" s="47">
        <v>0</v>
      </c>
      <c r="H310" s="47">
        <v>0</v>
      </c>
      <c r="I310" s="47">
        <v>150000</v>
      </c>
    </row>
    <row r="311" spans="1:11" ht="15.75" customHeight="1" x14ac:dyDescent="0.3">
      <c r="A311" s="30"/>
      <c r="B311" s="21"/>
      <c r="C311" s="21"/>
      <c r="D311" s="21"/>
      <c r="E311" s="21" t="s">
        <v>267</v>
      </c>
      <c r="F311" s="21"/>
      <c r="G311" s="47">
        <v>0</v>
      </c>
      <c r="H311" s="47">
        <v>0</v>
      </c>
      <c r="I311" s="47">
        <v>600000</v>
      </c>
    </row>
    <row r="312" spans="1:11" ht="15.75" customHeight="1" x14ac:dyDescent="0.3">
      <c r="A312" s="5"/>
      <c r="B312" s="3"/>
      <c r="C312" s="4" t="s">
        <v>194</v>
      </c>
      <c r="D312" s="4"/>
      <c r="E312" s="4"/>
      <c r="F312" s="42"/>
      <c r="G312" s="67">
        <f>G9+G85+G108+G123+G136+G144+G182+G186+G203+G234+G255+G263+G291+G308</f>
        <v>56051442</v>
      </c>
      <c r="H312" s="67">
        <f>H9+H85+H108+H123+H136+H144+H182+H186+H203+H234+H255+H263+H291+H308</f>
        <v>54060031</v>
      </c>
      <c r="I312" s="67">
        <f>I9+I85+I108+I123+I136+I144+I182+I186+I203+I234+I255+I263+I291+I308</f>
        <v>100703778</v>
      </c>
    </row>
    <row r="313" spans="1:11" ht="15.75" customHeight="1" x14ac:dyDescent="0.3">
      <c r="A313" s="30"/>
      <c r="B313" s="21"/>
      <c r="C313" s="28"/>
      <c r="D313" s="28"/>
      <c r="E313" s="28"/>
      <c r="F313" s="45"/>
      <c r="G313" s="61"/>
      <c r="H313" s="76"/>
      <c r="I313" s="61"/>
    </row>
    <row r="314" spans="1:11" ht="15.75" customHeight="1" x14ac:dyDescent="0.3">
      <c r="A314" s="14" t="s">
        <v>17</v>
      </c>
      <c r="B314" s="28"/>
      <c r="C314" s="28" t="s">
        <v>94</v>
      </c>
      <c r="D314" s="28"/>
      <c r="E314" s="28"/>
      <c r="F314" s="21"/>
      <c r="G314" s="70">
        <f>G10+G109+G145+G204+G264</f>
        <v>11515020</v>
      </c>
      <c r="H314" s="70">
        <f>H10+H109+H145+H204+H264</f>
        <v>11167141</v>
      </c>
      <c r="I314" s="70">
        <f>I10+I109+I145+I204+I264</f>
        <v>11953145</v>
      </c>
      <c r="K314" s="84"/>
    </row>
    <row r="315" spans="1:11" ht="15.75" customHeight="1" x14ac:dyDescent="0.3">
      <c r="A315" s="14" t="s">
        <v>18</v>
      </c>
      <c r="B315" s="28"/>
      <c r="C315" s="28" t="s">
        <v>108</v>
      </c>
      <c r="D315" s="32"/>
      <c r="E315" s="32"/>
      <c r="F315" s="21"/>
      <c r="G315" s="70">
        <f>G20+G113+G150+G211+G269</f>
        <v>1964300</v>
      </c>
      <c r="H315" s="70">
        <f>H20+H113+H150+H211+H269</f>
        <v>2277552</v>
      </c>
      <c r="I315" s="70">
        <f>I20+I113+I150+I211+I269</f>
        <v>2039215</v>
      </c>
      <c r="K315" s="84"/>
    </row>
    <row r="316" spans="1:11" ht="15.75" customHeight="1" x14ac:dyDescent="0.3">
      <c r="A316" s="14" t="s">
        <v>19</v>
      </c>
      <c r="B316" s="28"/>
      <c r="C316" s="28" t="s">
        <v>20</v>
      </c>
      <c r="D316" s="28"/>
      <c r="E316" s="28"/>
      <c r="F316" s="21"/>
      <c r="G316" s="70">
        <f>G25+G86+G124+G137+G155+G187+G215+G235+G256+G274+G115</f>
        <v>10551000</v>
      </c>
      <c r="H316" s="70">
        <f>H25+H86+H124+H137+H155+H187+H215+H235+H256+H274+H115</f>
        <v>9313009</v>
      </c>
      <c r="I316" s="70">
        <f>I25+I86+I124+I137+I155+I187+I215+I235+I256+I274+I115</f>
        <v>10787000</v>
      </c>
      <c r="K316" s="84"/>
    </row>
    <row r="317" spans="1:11" ht="15.75" customHeight="1" x14ac:dyDescent="0.3">
      <c r="A317" s="14" t="s">
        <v>21</v>
      </c>
      <c r="B317" s="21"/>
      <c r="C317" s="28" t="s">
        <v>185</v>
      </c>
      <c r="D317" s="28"/>
      <c r="E317" s="28"/>
      <c r="F317" s="21"/>
      <c r="G317" s="70">
        <f>G292+G308</f>
        <v>1970000</v>
      </c>
      <c r="H317" s="70">
        <f t="shared" ref="H317:I317" si="114">H292+H308</f>
        <v>2274649</v>
      </c>
      <c r="I317" s="70">
        <f t="shared" si="114"/>
        <v>2335000</v>
      </c>
      <c r="K317" s="84"/>
    </row>
    <row r="318" spans="1:11" ht="15.75" customHeight="1" x14ac:dyDescent="0.3">
      <c r="A318" s="14" t="s">
        <v>22</v>
      </c>
      <c r="B318" s="28"/>
      <c r="C318" s="28" t="s">
        <v>23</v>
      </c>
      <c r="D318" s="28"/>
      <c r="E318" s="28"/>
      <c r="F318" s="46"/>
      <c r="G318" s="70">
        <f>G56+G183+G261+G122</f>
        <v>7696578</v>
      </c>
      <c r="H318" s="70">
        <f>H56+H183+H261+H122</f>
        <v>11452814</v>
      </c>
      <c r="I318" s="70">
        <f>I56+I183+I261+I122</f>
        <v>22649054</v>
      </c>
      <c r="K318" s="84"/>
    </row>
    <row r="319" spans="1:11" ht="15.75" customHeight="1" x14ac:dyDescent="0.3">
      <c r="A319" s="14" t="s">
        <v>24</v>
      </c>
      <c r="B319" s="28"/>
      <c r="C319" s="95" t="s">
        <v>25</v>
      </c>
      <c r="D319" s="96"/>
      <c r="E319" s="97"/>
      <c r="F319" s="21"/>
      <c r="G319" s="70">
        <f>G74+G252+G177+G101</f>
        <v>2220000</v>
      </c>
      <c r="H319" s="70">
        <f>H74+H252+H177+H101</f>
        <v>2074899</v>
      </c>
      <c r="I319" s="70">
        <f>I74+I252+I177+I101</f>
        <v>1220000</v>
      </c>
      <c r="K319" s="84"/>
    </row>
    <row r="320" spans="1:11" ht="15.75" customHeight="1" x14ac:dyDescent="0.3">
      <c r="A320" s="14" t="s">
        <v>26</v>
      </c>
      <c r="B320" s="28"/>
      <c r="C320" s="95" t="s">
        <v>195</v>
      </c>
      <c r="D320" s="96"/>
      <c r="E320" s="97"/>
      <c r="F320" s="21"/>
      <c r="G320" s="70">
        <f>G78+G133+G105</f>
        <v>19372000</v>
      </c>
      <c r="H320" s="70">
        <f>H78+H133+H105</f>
        <v>13697442</v>
      </c>
      <c r="I320" s="70">
        <f>I78+I133+I105</f>
        <v>48989984</v>
      </c>
    </row>
    <row r="321" spans="1:9" ht="15.75" customHeight="1" x14ac:dyDescent="0.3">
      <c r="A321" s="14" t="s">
        <v>28</v>
      </c>
      <c r="B321" s="28"/>
      <c r="C321" s="28" t="s">
        <v>29</v>
      </c>
      <c r="D321" s="28"/>
      <c r="E321" s="28"/>
      <c r="F321" s="46"/>
      <c r="G321" s="70">
        <f>G185</f>
        <v>0</v>
      </c>
      <c r="H321" s="70">
        <f t="shared" ref="H321:I321" si="115">H185</f>
        <v>50926</v>
      </c>
      <c r="I321" s="70">
        <f t="shared" si="115"/>
        <v>0</v>
      </c>
    </row>
    <row r="322" spans="1:9" ht="15.75" customHeight="1" x14ac:dyDescent="0.3">
      <c r="A322" s="14" t="s">
        <v>31</v>
      </c>
      <c r="B322" s="28"/>
      <c r="C322" s="28" t="s">
        <v>30</v>
      </c>
      <c r="D322" s="28"/>
      <c r="E322" s="28"/>
      <c r="F322" s="21"/>
      <c r="G322" s="70">
        <f>G82</f>
        <v>762544</v>
      </c>
      <c r="H322" s="70">
        <f t="shared" ref="H322:I322" si="116">H82</f>
        <v>1751599</v>
      </c>
      <c r="I322" s="70">
        <f t="shared" si="116"/>
        <v>730380</v>
      </c>
    </row>
    <row r="323" spans="1:9" ht="15.75" customHeight="1" x14ac:dyDescent="0.3">
      <c r="A323" s="14"/>
      <c r="B323" s="28"/>
      <c r="C323" s="28" t="s">
        <v>194</v>
      </c>
      <c r="D323" s="28"/>
      <c r="E323" s="28"/>
      <c r="F323" s="28"/>
      <c r="G323" s="71">
        <f>SUM(G314:G322)</f>
        <v>56051442</v>
      </c>
      <c r="H323" s="65">
        <f>SUM(H314:H322)</f>
        <v>54060031</v>
      </c>
      <c r="I323" s="71">
        <f>SUM(I314:I322)</f>
        <v>100703778</v>
      </c>
    </row>
  </sheetData>
  <sheetProtection selectLockedCells="1" selectUnlockedCells="1"/>
  <mergeCells count="16">
    <mergeCell ref="A1:G1"/>
    <mergeCell ref="A2:G2"/>
    <mergeCell ref="A3:G3"/>
    <mergeCell ref="A4:G4"/>
    <mergeCell ref="I7:I8"/>
    <mergeCell ref="H7:H8"/>
    <mergeCell ref="C320:E320"/>
    <mergeCell ref="A5:G5"/>
    <mergeCell ref="F6:G6"/>
    <mergeCell ref="A7:E8"/>
    <mergeCell ref="F7:F8"/>
    <mergeCell ref="G7:G8"/>
    <mergeCell ref="C319:E319"/>
    <mergeCell ref="D309:F309"/>
    <mergeCell ref="D191:E191"/>
    <mergeCell ref="D192:E192"/>
  </mergeCells>
  <phoneticPr fontId="0" type="noConversion"/>
  <printOptions horizontalCentered="1"/>
  <pageMargins left="3.937007874015748E-2" right="3.937007874015748E-2" top="0.74803149606299213" bottom="0.74803149606299213" header="0.51181102362204722" footer="0.31496062992125984"/>
  <pageSetup paperSize="9" scale="95" firstPageNumber="0" orientation="portrait" horizontalDpi="300" verticalDpi="300" r:id="rId1"/>
  <headerFooter alignWithMargins="0">
    <oddFooter>&amp;C&amp;P. oldal, összesen: &amp;N</oddFooter>
  </headerFooter>
  <rowBreaks count="1" manualBreakCount="1">
    <brk id="181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3</vt:i4>
      </vt:variant>
    </vt:vector>
  </HeadingPairs>
  <TitlesOfParts>
    <vt:vector size="5" baseType="lpstr">
      <vt:lpstr>3.Bevétel jogcím</vt:lpstr>
      <vt:lpstr>5.kiadás</vt:lpstr>
      <vt:lpstr>Excel_BuiltIn_Print_Area_3_1</vt:lpstr>
      <vt:lpstr>'5.kiadás'!Nyomtatási_cím</vt:lpstr>
      <vt:lpstr>'5.kiadás'!Nyomtatási_terület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Ildi</dc:creator>
  <cp:lastModifiedBy>X</cp:lastModifiedBy>
  <cp:lastPrinted>2018-02-09T07:53:42Z</cp:lastPrinted>
  <dcterms:created xsi:type="dcterms:W3CDTF">2015-12-10T09:27:37Z</dcterms:created>
  <dcterms:modified xsi:type="dcterms:W3CDTF">2018-02-28T11:52:42Z</dcterms:modified>
</cp:coreProperties>
</file>