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Ng1-barathine\közös\10.3. Rendeletek tervezete\Káptalantóti\"/>
    </mc:Choice>
  </mc:AlternateContent>
  <bookViews>
    <workbookView xWindow="0" yWindow="0" windowWidth="16380" windowHeight="8190" tabRatio="962" activeTab="4"/>
  </bookViews>
  <sheets>
    <sheet name="1.Mérleg" sheetId="1" r:id="rId1"/>
    <sheet name="2. Bevétel funkció" sheetId="2" r:id="rId2"/>
    <sheet name="3.Bevétel jogcím" sheetId="3" r:id="rId3"/>
    <sheet name="4.Bevétel feladat" sheetId="4" r:id="rId4"/>
    <sheet name="5.kiadás" sheetId="5" r:id="rId5"/>
    <sheet name="6.Kiadás feladat" sheetId="6" r:id="rId6"/>
    <sheet name="7.Felhalmozási kiadások" sheetId="7" r:id="rId7"/>
    <sheet name="8.Tájékoztató " sheetId="8" r:id="rId8"/>
    <sheet name="9. Előirányzatok" sheetId="9" r:id="rId9"/>
    <sheet name="Munka1" sheetId="10" r:id="rId10"/>
  </sheets>
  <externalReferences>
    <externalReference r:id="rId11"/>
  </externalReferences>
  <definedNames>
    <definedName name="Excel_BuiltIn_Print_Area_1_1">#REF!</definedName>
    <definedName name="Excel_BuiltIn_Print_Area_2_1">#REF!</definedName>
    <definedName name="Excel_BuiltIn_Print_Area_3_1">'5.kiadás'!$A$3:$E$184</definedName>
    <definedName name="_xlnm.Print_Titles" localSheetId="4">'5.kiadás'!$3:$8</definedName>
    <definedName name="_xlnm.Print_Area" localSheetId="4">'5.kiadás'!$A$1:$I$326</definedName>
  </definedNames>
  <calcPr calcId="162913"/>
</workbook>
</file>

<file path=xl/calcChain.xml><?xml version="1.0" encoding="utf-8"?>
<calcChain xmlns="http://schemas.openxmlformats.org/spreadsheetml/2006/main">
  <c r="A1" i="9" l="1"/>
  <c r="O23" i="9" l="1"/>
  <c r="C17" i="8"/>
  <c r="E19" i="8"/>
  <c r="F19" i="8"/>
  <c r="D19" i="8"/>
  <c r="F28" i="8"/>
  <c r="F31" i="8" s="1"/>
  <c r="E28" i="8"/>
  <c r="B14" i="7"/>
  <c r="F51" i="2"/>
  <c r="F55" i="2"/>
  <c r="F43" i="2"/>
  <c r="F26" i="2"/>
  <c r="I11" i="5"/>
  <c r="I15" i="5"/>
  <c r="I14" i="5" s="1"/>
  <c r="I107" i="5"/>
  <c r="I106" i="5" s="1"/>
  <c r="I145" i="5"/>
  <c r="I144" i="5" s="1"/>
  <c r="I207" i="5"/>
  <c r="I206" i="5" s="1"/>
  <c r="I268" i="5"/>
  <c r="I267" i="5" s="1"/>
  <c r="I20" i="5"/>
  <c r="I316" i="5" s="1"/>
  <c r="I109" i="5"/>
  <c r="I149" i="5"/>
  <c r="I213" i="5"/>
  <c r="I273" i="5"/>
  <c r="I27" i="5"/>
  <c r="I31" i="5"/>
  <c r="I36" i="5"/>
  <c r="I39" i="5"/>
  <c r="I35" i="5"/>
  <c r="I42" i="5"/>
  <c r="I48" i="5"/>
  <c r="I41" i="5" s="1"/>
  <c r="I51" i="5"/>
  <c r="I86" i="5"/>
  <c r="I85" i="5" s="1"/>
  <c r="I90" i="5"/>
  <c r="I89" i="5" s="1"/>
  <c r="I94" i="5"/>
  <c r="I96" i="5"/>
  <c r="I122" i="5"/>
  <c r="I125" i="5"/>
  <c r="I128" i="5"/>
  <c r="I121" i="5"/>
  <c r="I120" i="5" s="1"/>
  <c r="I137" i="5"/>
  <c r="I136" i="5"/>
  <c r="I140" i="5"/>
  <c r="I135" i="5"/>
  <c r="I134" i="5" s="1"/>
  <c r="I156" i="5"/>
  <c r="I158" i="5"/>
  <c r="I155" i="5" s="1"/>
  <c r="I163" i="5"/>
  <c r="I168" i="5"/>
  <c r="I162" i="5" s="1"/>
  <c r="I172" i="5"/>
  <c r="I193" i="5"/>
  <c r="I192" i="5"/>
  <c r="I196" i="5"/>
  <c r="I200" i="5"/>
  <c r="I195" i="5" s="1"/>
  <c r="I202" i="5"/>
  <c r="I220" i="5"/>
  <c r="I219" i="5" s="1"/>
  <c r="I223" i="5"/>
  <c r="I227" i="5"/>
  <c r="I232" i="5"/>
  <c r="I226" i="5" s="1"/>
  <c r="I234" i="5"/>
  <c r="I241" i="5"/>
  <c r="I239" i="5" s="1"/>
  <c r="I245" i="5"/>
  <c r="I250" i="5"/>
  <c r="I244" i="5" s="1"/>
  <c r="I252" i="5"/>
  <c r="I260" i="5"/>
  <c r="I262" i="5"/>
  <c r="I259" i="5" s="1"/>
  <c r="I279" i="5"/>
  <c r="I278" i="5" s="1"/>
  <c r="I285" i="5"/>
  <c r="I284" i="5" s="1"/>
  <c r="I289" i="5"/>
  <c r="I287" i="5" s="1"/>
  <c r="I291" i="5"/>
  <c r="I296" i="5"/>
  <c r="I295" i="5" s="1"/>
  <c r="I114" i="5"/>
  <c r="I113" i="5" s="1"/>
  <c r="I112" i="5" s="1"/>
  <c r="I302" i="5"/>
  <c r="I301" i="5" s="1"/>
  <c r="I299" i="5"/>
  <c r="I58" i="5"/>
  <c r="I63" i="5"/>
  <c r="I61" i="5" s="1"/>
  <c r="I56" i="5" s="1"/>
  <c r="I186" i="5"/>
  <c r="I264" i="5"/>
  <c r="I74" i="5"/>
  <c r="I117" i="5"/>
  <c r="I255" i="5"/>
  <c r="I176" i="5"/>
  <c r="I99" i="5"/>
  <c r="I76" i="5"/>
  <c r="I130" i="5"/>
  <c r="I181" i="5"/>
  <c r="I321" i="5" s="1"/>
  <c r="I102" i="5"/>
  <c r="I80" i="5"/>
  <c r="I323" i="5"/>
  <c r="H11" i="5"/>
  <c r="H14" i="5"/>
  <c r="H10" i="5" s="1"/>
  <c r="H107" i="5"/>
  <c r="H106" i="5" s="1"/>
  <c r="H145" i="5"/>
  <c r="H144" i="5" s="1"/>
  <c r="H207" i="5"/>
  <c r="H206" i="5" s="1"/>
  <c r="H268" i="5"/>
  <c r="H267" i="5" s="1"/>
  <c r="H266" i="5" s="1"/>
  <c r="H20" i="5"/>
  <c r="H316" i="5" s="1"/>
  <c r="H109" i="5"/>
  <c r="H149" i="5"/>
  <c r="H213" i="5"/>
  <c r="H273" i="5"/>
  <c r="H27" i="5"/>
  <c r="H31" i="5"/>
  <c r="H26" i="5" s="1"/>
  <c r="H36" i="5"/>
  <c r="H39" i="5"/>
  <c r="H42" i="5"/>
  <c r="H48" i="5"/>
  <c r="H41" i="5"/>
  <c r="H51" i="5"/>
  <c r="H86" i="5"/>
  <c r="H85" i="5" s="1"/>
  <c r="H90" i="5"/>
  <c r="H94" i="5"/>
  <c r="H96" i="5"/>
  <c r="H122" i="5"/>
  <c r="H125" i="5"/>
  <c r="H128" i="5"/>
  <c r="H137" i="5"/>
  <c r="H136" i="5" s="1"/>
  <c r="H135" i="5" s="1"/>
  <c r="H134" i="5" s="1"/>
  <c r="H140" i="5"/>
  <c r="H156" i="5"/>
  <c r="H155" i="5" s="1"/>
  <c r="H158" i="5"/>
  <c r="H163" i="5"/>
  <c r="H168" i="5"/>
  <c r="H162" i="5" s="1"/>
  <c r="H172" i="5"/>
  <c r="H193" i="5"/>
  <c r="H192" i="5" s="1"/>
  <c r="H196" i="5"/>
  <c r="H200" i="5"/>
  <c r="H195" i="5" s="1"/>
  <c r="H202" i="5"/>
  <c r="H220" i="5"/>
  <c r="H223" i="5"/>
  <c r="H219" i="5" s="1"/>
  <c r="H227" i="5"/>
  <c r="H226" i="5" s="1"/>
  <c r="H232" i="5"/>
  <c r="H234" i="5"/>
  <c r="H241" i="5"/>
  <c r="H239" i="5"/>
  <c r="H245" i="5"/>
  <c r="H250" i="5"/>
  <c r="H244" i="5" s="1"/>
  <c r="H252" i="5"/>
  <c r="H260" i="5"/>
  <c r="H262" i="5"/>
  <c r="H259" i="5"/>
  <c r="H258" i="5" s="1"/>
  <c r="H279" i="5"/>
  <c r="H278" i="5"/>
  <c r="H285" i="5"/>
  <c r="H284" i="5"/>
  <c r="H289" i="5"/>
  <c r="H287" i="5"/>
  <c r="H291" i="5"/>
  <c r="H277" i="5"/>
  <c r="H296" i="5"/>
  <c r="H295" i="5"/>
  <c r="H114" i="5"/>
  <c r="H113" i="5"/>
  <c r="H112" i="5" s="1"/>
  <c r="H302" i="5"/>
  <c r="H301" i="5"/>
  <c r="H299" i="5"/>
  <c r="H298" i="5"/>
  <c r="H318" i="5" s="1"/>
  <c r="H58" i="5"/>
  <c r="H56" i="5" s="1"/>
  <c r="H319" i="5" s="1"/>
  <c r="H61" i="5"/>
  <c r="H186" i="5"/>
  <c r="H185" i="5" s="1"/>
  <c r="H264" i="5"/>
  <c r="H74" i="5"/>
  <c r="H117" i="5"/>
  <c r="H320" i="5"/>
  <c r="H76" i="5"/>
  <c r="H130" i="5"/>
  <c r="H181" i="5"/>
  <c r="H102" i="5"/>
  <c r="H80" i="5"/>
  <c r="H323" i="5" s="1"/>
  <c r="G11" i="5"/>
  <c r="G15" i="5"/>
  <c r="G14" i="5" s="1"/>
  <c r="G107" i="5"/>
  <c r="G106" i="5" s="1"/>
  <c r="G145" i="5"/>
  <c r="G144" i="5" s="1"/>
  <c r="G207" i="5"/>
  <c r="G206" i="5" s="1"/>
  <c r="G268" i="5"/>
  <c r="G267" i="5" s="1"/>
  <c r="G20" i="5"/>
  <c r="G316" i="5" s="1"/>
  <c r="G109" i="5"/>
  <c r="G149" i="5"/>
  <c r="G213" i="5"/>
  <c r="G273" i="5"/>
  <c r="G27" i="5"/>
  <c r="G26" i="5" s="1"/>
  <c r="G31" i="5"/>
  <c r="G36" i="5"/>
  <c r="G39" i="5"/>
  <c r="G42" i="5"/>
  <c r="G48" i="5"/>
  <c r="G41" i="5"/>
  <c r="G51" i="5"/>
  <c r="G86" i="5"/>
  <c r="G85" i="5" s="1"/>
  <c r="G90" i="5"/>
  <c r="G94" i="5"/>
  <c r="G96" i="5"/>
  <c r="G123" i="5"/>
  <c r="G122" i="5" s="1"/>
  <c r="G125" i="5"/>
  <c r="G128" i="5"/>
  <c r="G137" i="5"/>
  <c r="G136" i="5" s="1"/>
  <c r="G135" i="5" s="1"/>
  <c r="G134" i="5" s="1"/>
  <c r="E15" i="6" s="1"/>
  <c r="G140" i="5"/>
  <c r="G156" i="5"/>
  <c r="G158" i="5"/>
  <c r="G163" i="5"/>
  <c r="G162" i="5" s="1"/>
  <c r="G168" i="5"/>
  <c r="G172" i="5"/>
  <c r="G193" i="5"/>
  <c r="G192" i="5" s="1"/>
  <c r="G196" i="5"/>
  <c r="G200" i="5"/>
  <c r="G202" i="5"/>
  <c r="G220" i="5"/>
  <c r="G219" i="5" s="1"/>
  <c r="G223" i="5"/>
  <c r="G227" i="5"/>
  <c r="G232" i="5"/>
  <c r="G234" i="5"/>
  <c r="G241" i="5"/>
  <c r="G239" i="5" s="1"/>
  <c r="G245" i="5"/>
  <c r="G244" i="5" s="1"/>
  <c r="G250" i="5"/>
  <c r="G252" i="5"/>
  <c r="G260" i="5"/>
  <c r="G262" i="5"/>
  <c r="G279" i="5"/>
  <c r="G278" i="5" s="1"/>
  <c r="G285" i="5"/>
  <c r="G284" i="5" s="1"/>
  <c r="G289" i="5"/>
  <c r="G287" i="5" s="1"/>
  <c r="G291" i="5"/>
  <c r="G302" i="5"/>
  <c r="G301" i="5" s="1"/>
  <c r="G298" i="5" s="1"/>
  <c r="G318" i="5" s="1"/>
  <c r="G299" i="5"/>
  <c r="G58" i="5"/>
  <c r="G63" i="5"/>
  <c r="G61" i="5"/>
  <c r="G186" i="5"/>
  <c r="G264" i="5"/>
  <c r="G76" i="5"/>
  <c r="G130" i="5"/>
  <c r="G321" i="5" s="1"/>
  <c r="G80" i="5"/>
  <c r="G323" i="5" s="1"/>
  <c r="I185" i="5"/>
  <c r="H99" i="5"/>
  <c r="H255" i="5"/>
  <c r="G99" i="5"/>
  <c r="G102" i="5"/>
  <c r="G114" i="5"/>
  <c r="G113" i="5"/>
  <c r="G112" i="5" s="1"/>
  <c r="G185" i="5"/>
  <c r="G255" i="5"/>
  <c r="G296" i="5"/>
  <c r="G295" i="5" s="1"/>
  <c r="G181" i="5"/>
  <c r="H176" i="5"/>
  <c r="G176" i="5"/>
  <c r="G117" i="5"/>
  <c r="G74" i="5"/>
  <c r="F12" i="3"/>
  <c r="G12" i="3" s="1"/>
  <c r="G11" i="3" s="1"/>
  <c r="G25" i="3"/>
  <c r="G27" i="3"/>
  <c r="G30" i="3"/>
  <c r="G29" i="3" s="1"/>
  <c r="G33" i="3"/>
  <c r="G37" i="3"/>
  <c r="G36" i="3" s="1"/>
  <c r="G39" i="3"/>
  <c r="G41" i="3"/>
  <c r="G44" i="3"/>
  <c r="G50" i="3"/>
  <c r="G53" i="3"/>
  <c r="G60" i="3"/>
  <c r="G59" i="3"/>
  <c r="G56" i="3"/>
  <c r="F24" i="6"/>
  <c r="G24" i="6"/>
  <c r="H11" i="6"/>
  <c r="C13" i="9"/>
  <c r="D13" i="9"/>
  <c r="O13" i="9" s="1"/>
  <c r="E13" i="9"/>
  <c r="F13" i="9"/>
  <c r="G13" i="9"/>
  <c r="H13" i="9"/>
  <c r="I13" i="9"/>
  <c r="J13" i="9"/>
  <c r="K13" i="9"/>
  <c r="L13" i="9"/>
  <c r="M13" i="9"/>
  <c r="N13" i="9"/>
  <c r="C24" i="9"/>
  <c r="C25" i="9" s="1"/>
  <c r="D24" i="9"/>
  <c r="E24" i="9"/>
  <c r="E25" i="9" s="1"/>
  <c r="F24" i="9"/>
  <c r="G24" i="9"/>
  <c r="G25" i="9" s="1"/>
  <c r="H24" i="9"/>
  <c r="I24" i="9"/>
  <c r="J24" i="9"/>
  <c r="K24" i="9"/>
  <c r="K25" i="9" s="1"/>
  <c r="L24" i="9"/>
  <c r="M24" i="9"/>
  <c r="M25" i="9" s="1"/>
  <c r="N24" i="9"/>
  <c r="I25" i="9"/>
  <c r="O22" i="9"/>
  <c r="O21" i="9"/>
  <c r="O20" i="9"/>
  <c r="O19" i="9"/>
  <c r="O18" i="9"/>
  <c r="O17" i="9"/>
  <c r="O16" i="9"/>
  <c r="O15" i="9"/>
  <c r="O12" i="9"/>
  <c r="O11" i="9"/>
  <c r="O10" i="9"/>
  <c r="O9" i="9"/>
  <c r="O8" i="9"/>
  <c r="O7" i="9"/>
  <c r="O6" i="9"/>
  <c r="O5" i="9"/>
  <c r="F23" i="8"/>
  <c r="F22" i="8"/>
  <c r="F24" i="8"/>
  <c r="F25" i="8"/>
  <c r="E23" i="8"/>
  <c r="E24" i="8"/>
  <c r="E25" i="8"/>
  <c r="E26" i="8"/>
  <c r="E22" i="8"/>
  <c r="E31" i="8"/>
  <c r="D23" i="8"/>
  <c r="D24" i="8"/>
  <c r="D25" i="8"/>
  <c r="D26" i="8"/>
  <c r="F26" i="8" s="1"/>
  <c r="D28" i="8"/>
  <c r="D30" i="8"/>
  <c r="D32" i="8"/>
  <c r="D22" i="8"/>
  <c r="F10" i="8"/>
  <c r="F11" i="8"/>
  <c r="F12" i="8"/>
  <c r="F16" i="8"/>
  <c r="F17" i="8" s="1"/>
  <c r="F9" i="8"/>
  <c r="C19" i="8"/>
  <c r="C20" i="8" s="1"/>
  <c r="E10" i="8"/>
  <c r="E11" i="8"/>
  <c r="E12" i="8"/>
  <c r="E16" i="8"/>
  <c r="E17" i="8" s="1"/>
  <c r="E9" i="8"/>
  <c r="D10" i="8"/>
  <c r="D11" i="8"/>
  <c r="D12" i="8"/>
  <c r="D16" i="8"/>
  <c r="D17" i="8" s="1"/>
  <c r="D9" i="8"/>
  <c r="D13" i="8" s="1"/>
  <c r="D20" i="8" s="1"/>
  <c r="E33" i="8"/>
  <c r="F33" i="8"/>
  <c r="C27" i="8"/>
  <c r="C31" i="8"/>
  <c r="C33" i="8"/>
  <c r="D33" i="8" s="1"/>
  <c r="C13" i="8"/>
  <c r="F60" i="2"/>
  <c r="F59" i="2"/>
  <c r="E15" i="4" s="1"/>
  <c r="H15" i="4" s="1"/>
  <c r="F11" i="2"/>
  <c r="F16" i="2"/>
  <c r="F10" i="2" s="1"/>
  <c r="F54" i="2"/>
  <c r="F53" i="2" s="1"/>
  <c r="F30" i="2"/>
  <c r="F28" i="2"/>
  <c r="F22" i="2"/>
  <c r="F42" i="2"/>
  <c r="F37" i="2"/>
  <c r="F36" i="2" s="1"/>
  <c r="E12" i="4" s="1"/>
  <c r="H12" i="4" s="1"/>
  <c r="C9" i="1"/>
  <c r="C15" i="1"/>
  <c r="C20" i="1"/>
  <c r="C25" i="1"/>
  <c r="C32" i="1"/>
  <c r="C37" i="1"/>
  <c r="F50" i="2"/>
  <c r="F66" i="2" s="1"/>
  <c r="H17" i="6"/>
  <c r="B21" i="7"/>
  <c r="B23" i="7"/>
  <c r="H18" i="6"/>
  <c r="H22" i="6"/>
  <c r="H16" i="6"/>
  <c r="H21" i="6"/>
  <c r="H20" i="6"/>
  <c r="H14" i="6"/>
  <c r="H13" i="6"/>
  <c r="F41" i="2"/>
  <c r="E13" i="4" s="1"/>
  <c r="H13" i="4" s="1"/>
  <c r="F65" i="2"/>
  <c r="H23" i="6"/>
  <c r="H19" i="6"/>
  <c r="F68" i="2"/>
  <c r="H12" i="6"/>
  <c r="F70" i="2" l="1"/>
  <c r="E14" i="4"/>
  <c r="H14" i="4" s="1"/>
  <c r="H315" i="5"/>
  <c r="H218" i="5"/>
  <c r="H205" i="5" s="1"/>
  <c r="I84" i="5"/>
  <c r="I83" i="5" s="1"/>
  <c r="C40" i="1"/>
  <c r="G56" i="5"/>
  <c r="G319" i="5" s="1"/>
  <c r="H321" i="5"/>
  <c r="H294" i="5"/>
  <c r="H191" i="5"/>
  <c r="H190" i="5" s="1"/>
  <c r="I319" i="5"/>
  <c r="I238" i="5"/>
  <c r="I237" i="5" s="1"/>
  <c r="I154" i="5"/>
  <c r="G105" i="5"/>
  <c r="H105" i="5"/>
  <c r="I258" i="5"/>
  <c r="C34" i="8"/>
  <c r="D27" i="8"/>
  <c r="E13" i="8"/>
  <c r="E20" i="8" s="1"/>
  <c r="E27" i="8"/>
  <c r="E34" i="8" s="1"/>
  <c r="N25" i="9"/>
  <c r="J25" i="9"/>
  <c r="F25" i="9"/>
  <c r="G259" i="5"/>
  <c r="G258" i="5" s="1"/>
  <c r="G226" i="5"/>
  <c r="G89" i="5"/>
  <c r="G35" i="5"/>
  <c r="G25" i="5" s="1"/>
  <c r="H89" i="5"/>
  <c r="H35" i="5"/>
  <c r="H25" i="5" s="1"/>
  <c r="I320" i="5"/>
  <c r="I26" i="5"/>
  <c r="C23" i="1"/>
  <c r="F25" i="2"/>
  <c r="F21" i="2" s="1"/>
  <c r="F20" i="2" s="1"/>
  <c r="E11" i="4" s="1"/>
  <c r="H11" i="4" s="1"/>
  <c r="F69" i="2"/>
  <c r="F13" i="8"/>
  <c r="F20" i="8" s="1"/>
  <c r="D31" i="8"/>
  <c r="D34" i="8" s="1"/>
  <c r="L25" i="9"/>
  <c r="H25" i="9"/>
  <c r="O24" i="9"/>
  <c r="O25" i="9" s="1"/>
  <c r="G32" i="3"/>
  <c r="G10" i="3"/>
  <c r="G64" i="3" s="1"/>
  <c r="G238" i="5"/>
  <c r="G237" i="5" s="1"/>
  <c r="G195" i="5"/>
  <c r="G155" i="5"/>
  <c r="G154" i="5" s="1"/>
  <c r="G143" i="5" s="1"/>
  <c r="G121" i="5"/>
  <c r="G120" i="5" s="1"/>
  <c r="G10" i="5"/>
  <c r="H121" i="5"/>
  <c r="H120" i="5" s="1"/>
  <c r="I298" i="5"/>
  <c r="I294" i="5" s="1"/>
  <c r="I10" i="5"/>
  <c r="I315" i="5" s="1"/>
  <c r="E10" i="4"/>
  <c r="G277" i="5"/>
  <c r="G266" i="5" s="1"/>
  <c r="H238" i="5"/>
  <c r="H237" i="5" s="1"/>
  <c r="H154" i="5"/>
  <c r="I218" i="5"/>
  <c r="I191" i="5"/>
  <c r="I190" i="5" s="1"/>
  <c r="I205" i="5"/>
  <c r="I105" i="5"/>
  <c r="F67" i="2"/>
  <c r="E24" i="6"/>
  <c r="H15" i="6"/>
  <c r="H24" i="6" s="1"/>
  <c r="G315" i="5"/>
  <c r="G9" i="5"/>
  <c r="F71" i="2"/>
  <c r="F27" i="8"/>
  <c r="F34" i="8" s="1"/>
  <c r="G218" i="5"/>
  <c r="G205" i="5" s="1"/>
  <c r="G191" i="5"/>
  <c r="G190" i="5" s="1"/>
  <c r="G84" i="5"/>
  <c r="G83" i="5" s="1"/>
  <c r="H84" i="5"/>
  <c r="H83" i="5" s="1"/>
  <c r="H143" i="5"/>
  <c r="I277" i="5"/>
  <c r="I266" i="5" s="1"/>
  <c r="I25" i="5"/>
  <c r="I143" i="5"/>
  <c r="D25" i="9"/>
  <c r="G294" i="5"/>
  <c r="H9" i="5"/>
  <c r="H313" i="5" l="1"/>
  <c r="I9" i="5"/>
  <c r="I313" i="5" s="1"/>
  <c r="G317" i="5"/>
  <c r="I318" i="5"/>
  <c r="G324" i="5"/>
  <c r="F63" i="2"/>
  <c r="H10" i="4"/>
  <c r="H16" i="4" s="1"/>
  <c r="E16" i="4"/>
  <c r="I317" i="5"/>
  <c r="I324" i="5" s="1"/>
  <c r="H317" i="5"/>
  <c r="H324" i="5" s="1"/>
  <c r="G313" i="5"/>
</calcChain>
</file>

<file path=xl/sharedStrings.xml><?xml version="1.0" encoding="utf-8"?>
<sst xmlns="http://schemas.openxmlformats.org/spreadsheetml/2006/main" count="908" uniqueCount="403">
  <si>
    <t>Megnevezés</t>
  </si>
  <si>
    <t>Eredeti előirányzat</t>
  </si>
  <si>
    <t>Működési bevételek összesen:</t>
  </si>
  <si>
    <t>B1</t>
  </si>
  <si>
    <t>Működési célú támogatások államháztartáson belülről</t>
  </si>
  <si>
    <t>B3</t>
  </si>
  <si>
    <t>Közhatalmi bevételek</t>
  </si>
  <si>
    <t>B4</t>
  </si>
  <si>
    <t>Működési bevételek</t>
  </si>
  <si>
    <t>B6</t>
  </si>
  <si>
    <t>Működési célú átvett pénzeszközök</t>
  </si>
  <si>
    <t>Felhalmozási bevételek összesen:</t>
  </si>
  <si>
    <t>B2</t>
  </si>
  <si>
    <t>Felhalmozási célú támogatások államháztartáson belülről</t>
  </si>
  <si>
    <t>B5</t>
  </si>
  <si>
    <t>Felhalmozási bevételek</t>
  </si>
  <si>
    <t>B7</t>
  </si>
  <si>
    <t>Felhalmozási célú átvett pénzeszközök</t>
  </si>
  <si>
    <t>Finanszírozási bevételek</t>
  </si>
  <si>
    <t>B8</t>
  </si>
  <si>
    <t>BEVÉTELEK összesen:</t>
  </si>
  <si>
    <t>Működési kiadások összesen:</t>
  </si>
  <si>
    <t>K1</t>
  </si>
  <si>
    <t>Személyi juttatás</t>
  </si>
  <si>
    <t>K2</t>
  </si>
  <si>
    <t>Munkaadót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</si>
  <si>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</si>
  <si>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</si>
  <si>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</si>
  <si>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</si>
  <si>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</si>
  <si>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célú kiadások</t>
  </si>
  <si>
    <t>Felhalmozási kiadások összesen:</t>
  </si>
  <si>
    <t>K6</t>
  </si>
  <si>
    <t>Beruházások</t>
  </si>
  <si>
    <t>K7</t>
  </si>
  <si>
    <t>Felújítások</t>
  </si>
  <si>
    <t>K8</t>
  </si>
  <si>
    <t>Egyéb felhalmozási célú kiadások</t>
  </si>
  <si>
    <t>Finanszírozási kiadások</t>
  </si>
  <si>
    <t>K9</t>
  </si>
  <si>
    <t>KIADÁSOK összesen:</t>
  </si>
  <si>
    <t>kiemelt előirányzatonként</t>
  </si>
  <si>
    <t>Kiemelt előirányzatok</t>
  </si>
  <si>
    <t xml:space="preserve">011130   Önkormányzatok és önk hiv jogalkotó és ált ig tevékenysége </t>
  </si>
  <si>
    <t>B16</t>
  </si>
  <si>
    <t>B402</t>
  </si>
  <si>
    <t>B404</t>
  </si>
  <si>
    <t>B408</t>
  </si>
  <si>
    <t>Kamatbevételek</t>
  </si>
  <si>
    <t>B52</t>
  </si>
  <si>
    <t>01120    Adó- vám és jövedéki igazgatás</t>
  </si>
  <si>
    <t>B34</t>
  </si>
  <si>
    <t>Vagyoni típusú adók</t>
  </si>
  <si>
    <t>Építményadó</t>
  </si>
  <si>
    <t>B35</t>
  </si>
  <si>
    <t>Termékek és szolgáltatások adói</t>
  </si>
  <si>
    <t>B351</t>
  </si>
  <si>
    <t>Értékesítés és forgalmi adók</t>
  </si>
  <si>
    <t>Iparűzési adó</t>
  </si>
  <si>
    <t>B354</t>
  </si>
  <si>
    <t>Gépjárműadók</t>
  </si>
  <si>
    <t>Helyi önkormányzatot megillető rész</t>
  </si>
  <si>
    <t>B355</t>
  </si>
  <si>
    <t>Egyéb áruhasználati és szolgáltatási adók</t>
  </si>
  <si>
    <t>Tartózkodás után fizetett idegenforgalmi adó</t>
  </si>
  <si>
    <t>Talajterhelési díj</t>
  </si>
  <si>
    <t>B360</t>
  </si>
  <si>
    <t>Késedelmi pótlék</t>
  </si>
  <si>
    <t>B363</t>
  </si>
  <si>
    <t>Bírság</t>
  </si>
  <si>
    <t>013320    Köztemető fenntartása és működtetése</t>
  </si>
  <si>
    <t>Bérleti díj</t>
  </si>
  <si>
    <t>018010    Önkormányzatok elszámolásai a központi költségvetéssel</t>
  </si>
  <si>
    <t>B11</t>
  </si>
  <si>
    <t>Önkormányzatok működési támogatása</t>
  </si>
  <si>
    <t>B111</t>
  </si>
  <si>
    <t>Helyi önkormányzatok működésének általános támogatása</t>
  </si>
  <si>
    <t>B112</t>
  </si>
  <si>
    <t>Települési önk egyes köznevelési feladatainak támogatása</t>
  </si>
  <si>
    <t>B113</t>
  </si>
  <si>
    <t>Települési önk szociális,gy.jóléti és gy.étk. feladatainak támogatása</t>
  </si>
  <si>
    <t xml:space="preserve">B114 </t>
  </si>
  <si>
    <t>Települési önkormányzatok kulturális feladatainak támogatása</t>
  </si>
  <si>
    <t>B115</t>
  </si>
  <si>
    <t>Működési célú központosított kiegészítő előirányzatok</t>
  </si>
  <si>
    <t>B116</t>
  </si>
  <si>
    <t>Önkormányzat kiegészítő támogatásai</t>
  </si>
  <si>
    <t xml:space="preserve">Felhalmozási célú önkormányzati támogatások </t>
  </si>
  <si>
    <t>018030    Támogatási célú finanszírozási műveletek</t>
  </si>
  <si>
    <t>B81</t>
  </si>
  <si>
    <t>Belföldi finanszírozás bevételei</t>
  </si>
  <si>
    <t>B8131</t>
  </si>
  <si>
    <t>Előző év költségvetési maradványának igénybevétele</t>
  </si>
  <si>
    <t>B8121</t>
  </si>
  <si>
    <t>Forgatási célú értékpapír beváltása</t>
  </si>
  <si>
    <t>B8141</t>
  </si>
  <si>
    <t>Államháztartáson belüli megelőgezések</t>
  </si>
  <si>
    <t>041233   Hosszabb időtartamú közfoglalkoztatás</t>
  </si>
  <si>
    <t>Egyéb működési célú támogatások bevételei áh belülről</t>
  </si>
  <si>
    <t>066020   Város és községgazdálkodási egyéb szolgáltatások</t>
  </si>
  <si>
    <t>B410</t>
  </si>
  <si>
    <t>Biztosító által fizetett kártérítés</t>
  </si>
  <si>
    <t>082044   Könyvtári szolgáltatások</t>
  </si>
  <si>
    <t>091110   Óvodai nevelés, ellátás szakmai feladatai</t>
  </si>
  <si>
    <t>Bevételek összesen</t>
  </si>
  <si>
    <t>jogcímenként</t>
  </si>
  <si>
    <t>Jogcímek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</si>
  <si>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</si>
  <si>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</si>
  <si>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</si>
  <si>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</si>
  <si>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</si>
  <si>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Települési önkormányzatok szociális,gyermekjóléti és gyermekétkeztetési feladatainak támogatása</t>
  </si>
  <si>
    <t>B12</t>
  </si>
  <si>
    <t>Elvonások és befizetések bevételei</t>
  </si>
  <si>
    <t>Beszámoló alapján kapott bevétel</t>
  </si>
  <si>
    <t>Hosszabb időtartamú közfoglalkoztatás támogatása</t>
  </si>
  <si>
    <t>feladatonként</t>
  </si>
  <si>
    <t>Előirányzat</t>
  </si>
  <si>
    <t>Kötelező feladatok</t>
  </si>
  <si>
    <t>Önként vállalt feladatok</t>
  </si>
  <si>
    <t>Államigazgatási feladatok</t>
  </si>
  <si>
    <t>Összesen</t>
  </si>
  <si>
    <t>011130   Önkormányzatok és önk hiv jogalkotó és ált ig tev.</t>
  </si>
  <si>
    <t>018010    Önkormányzatok elszám. a közp. Költségvetéssel</t>
  </si>
  <si>
    <t>041233    Hosszabb időtartamú közfoglalkoztatás</t>
  </si>
  <si>
    <t>082092   Közművelődés</t>
  </si>
  <si>
    <t>Kiemelt előirányzatonként</t>
  </si>
  <si>
    <t>Létszám</t>
  </si>
  <si>
    <t xml:space="preserve">011130   Önkormányzatok és önk hiv jogalkotó és általános igazgatási tevékenysége </t>
  </si>
  <si>
    <t>Személyi juttatások</t>
  </si>
  <si>
    <t>K11</t>
  </si>
  <si>
    <t>Foglalkoztatottak személyi juttatása</t>
  </si>
  <si>
    <t>K1101</t>
  </si>
  <si>
    <t>Törvény szerinti illetmények, munkabérek</t>
  </si>
  <si>
    <t>K1107</t>
  </si>
  <si>
    <t>Béren kívüli juttatások</t>
  </si>
  <si>
    <t>K12</t>
  </si>
  <si>
    <t>Külső személyi juttatások</t>
  </si>
  <si>
    <t>K121</t>
  </si>
  <si>
    <t>Választott tisztségviselők juttatásai</t>
  </si>
  <si>
    <t>Polgármester illetménye</t>
  </si>
  <si>
    <t>Önkormányzati  képviselők juttatása</t>
  </si>
  <si>
    <t>Költségtérítés</t>
  </si>
  <si>
    <t>Munkaadókat terhelő járulékok és szociális hozzájárulási adó</t>
  </si>
  <si>
    <t>Szociális hozzájárulási adó</t>
  </si>
  <si>
    <t>EHO</t>
  </si>
  <si>
    <t>Munkaadót terhelő szja</t>
  </si>
  <si>
    <t>K31</t>
  </si>
  <si>
    <t>Készletbeszerzés</t>
  </si>
  <si>
    <t>K311</t>
  </si>
  <si>
    <t>Szakmai anyagok beszerzése</t>
  </si>
  <si>
    <t>Könyv, folyóirat</t>
  </si>
  <si>
    <t>Informatikai eszközök</t>
  </si>
  <si>
    <t>Kisértékű tárgyi eszközök</t>
  </si>
  <si>
    <t>K312</t>
  </si>
  <si>
    <t>Üzemeltetési anyagok beszerzése</t>
  </si>
  <si>
    <t>Irodaszer, nyomtatvány</t>
  </si>
  <si>
    <t>Egyéb anyagbeszerzés</t>
  </si>
  <si>
    <t>K32</t>
  </si>
  <si>
    <t>Kommunikációs szolgáltatások</t>
  </si>
  <si>
    <t>K321</t>
  </si>
  <si>
    <t>Informatikai szolgáltatások igénybevétele</t>
  </si>
  <si>
    <t>Internet díj</t>
  </si>
  <si>
    <t>Honlap karbantartás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</si>
  <si>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</si>
  <si>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</si>
  <si>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</si>
  <si>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</si>
  <si>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</si>
  <si>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</si>
  <si>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</si>
  <si>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</si>
  <si>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</si>
  <si>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</si>
  <si>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K333</t>
  </si>
  <si>
    <t>Bérleti és lízingdíjak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</si>
  <si>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</si>
  <si>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</si>
  <si>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</si>
  <si>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</si>
  <si>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</si>
  <si>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</si>
  <si>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</si>
  <si>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</si>
  <si>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</si>
  <si>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K502</t>
  </si>
  <si>
    <t>Önkormányzatok előző évi elszámolása</t>
  </si>
  <si>
    <t>K506</t>
  </si>
  <si>
    <t>Egyéb működési célú támogatások államháztartáson belülre</t>
  </si>
  <si>
    <t>Támogatásértékű műk kiadás  Közös Hivatalhoz</t>
  </si>
  <si>
    <t>K512</t>
  </si>
  <si>
    <t>Egyéb működési célú támogatások államháztartáson kívülre</t>
  </si>
  <si>
    <t>Működési célú pénzeszköz átadás nonprofit-szervezeteknek</t>
  </si>
  <si>
    <t>K513</t>
  </si>
  <si>
    <t>Tartalékok</t>
  </si>
  <si>
    <t>K914</t>
  </si>
  <si>
    <t>Előző évi támogatás megelőlegezés visszatérítése</t>
  </si>
  <si>
    <t>Államháztartáson belüli megelőlegezések  visszafizetése</t>
  </si>
  <si>
    <t>Tüzelőanyagok, hajtó, és kenőanyagok</t>
  </si>
  <si>
    <t>Hulladékszállítás</t>
  </si>
  <si>
    <t>K352</t>
  </si>
  <si>
    <t>K62</t>
  </si>
  <si>
    <t>Ingatlanok beszerzése, létesítése</t>
  </si>
  <si>
    <t>K67</t>
  </si>
  <si>
    <t>Beruházási célú előzetesen felszámított Áfa</t>
  </si>
  <si>
    <t>045160   Közutak, hidak,alagútak üzemeltetése, fenntartása</t>
  </si>
  <si>
    <t>K71</t>
  </si>
  <si>
    <t>K74</t>
  </si>
  <si>
    <t>Felújítási célú előzetesen felszámított Áfa</t>
  </si>
  <si>
    <t>064010   Közvilágítás</t>
  </si>
  <si>
    <t>Munka és védőruha</t>
  </si>
  <si>
    <t>Biztosítási díjak</t>
  </si>
  <si>
    <t>K61</t>
  </si>
  <si>
    <t>Immateriális javak beszerzése, létesítése</t>
  </si>
  <si>
    <t>K64</t>
  </si>
  <si>
    <t>072112   Háziorvosi ügyeleti ellátás</t>
  </si>
  <si>
    <t>081031   Sportlétesítmények működtetése</t>
  </si>
  <si>
    <t>K355</t>
  </si>
  <si>
    <t>Egyéb dologi kiadás</t>
  </si>
  <si>
    <t>Tárgyi eszközök beszerzése</t>
  </si>
  <si>
    <t>Egyéb működési célú támogatások áh belülre (Társulás támogatása)</t>
  </si>
  <si>
    <t>Ellátottak juttatásai</t>
  </si>
  <si>
    <t>107060   Egyéb szociális pénzbeli és természetbeni ellátások, támogatások</t>
  </si>
  <si>
    <t>K42</t>
  </si>
  <si>
    <t>Családi támogatások</t>
  </si>
  <si>
    <t>K4216</t>
  </si>
  <si>
    <t>Gyermekvédelmi Erzsébetutalvány</t>
  </si>
  <si>
    <t>K48</t>
  </si>
  <si>
    <t>Önkormányzat által saját hatáskörben nyújtott pénzügyi ellátás</t>
  </si>
  <si>
    <t>Települési támogatás</t>
  </si>
  <si>
    <t>Helyi megállapítású ápolási díj</t>
  </si>
  <si>
    <t>Kiadások összesen</t>
  </si>
  <si>
    <t xml:space="preserve">Felújítások  </t>
  </si>
  <si>
    <t>Állam igazgatási felad.</t>
  </si>
  <si>
    <t>011130   Önkormányzatok és önkorm. hivatalok jogalkotó és ált. ig. tev</t>
  </si>
  <si>
    <t xml:space="preserve">Kiemelt előirányzat </t>
  </si>
  <si>
    <t>Beruházások összesen</t>
  </si>
  <si>
    <t>Felújítások összesen</t>
  </si>
  <si>
    <t>Felhalmozási kiadások összesen</t>
  </si>
  <si>
    <t>Működési célú támogatások áh belülről</t>
  </si>
  <si>
    <t>Működési célú bevételek összesen</t>
  </si>
  <si>
    <t xml:space="preserve">Munkaadókat terhelő járulékok </t>
  </si>
  <si>
    <t>Működési célú kiadások összesen</t>
  </si>
  <si>
    <t>Finanszírozási bevételek összesen</t>
  </si>
  <si>
    <t>Finanszírozási kiadások összesen</t>
  </si>
  <si>
    <t>Felhalmozási célú bevételek összesen</t>
  </si>
  <si>
    <t>Felhalmozási célú kiadások összesen</t>
  </si>
  <si>
    <t>KÁPTALANTÓTI KÖZSÉG ÖNKORMÁNYZATA</t>
  </si>
  <si>
    <t>Magánszemélyek kommunális adója</t>
  </si>
  <si>
    <t>Tulajdonosi bevételek (koncessziós díj bevétel)</t>
  </si>
  <si>
    <t>Sírhely</t>
  </si>
  <si>
    <t>Bérleti díjak</t>
  </si>
  <si>
    <t>Földterület értékesítése</t>
  </si>
  <si>
    <t>Bérleti díjak (fodrászüzlet)</t>
  </si>
  <si>
    <t>Tulajdonosi bevétel (koncessziós díj bevétel)</t>
  </si>
  <si>
    <t>Szolgáltatások ellenértéke (sírhely szolgáltatás)</t>
  </si>
  <si>
    <t xml:space="preserve">Államháztartáson belüli megelőlegezések </t>
  </si>
  <si>
    <t>B25</t>
  </si>
  <si>
    <t>Egyéb felhalmozási célú támogatások</t>
  </si>
  <si>
    <t xml:space="preserve">        Ft</t>
  </si>
  <si>
    <t>Fizetendő Áfa</t>
  </si>
  <si>
    <t>Egyéb különféle dologi kiadások</t>
  </si>
  <si>
    <t>Díjak, adók, egyéb befizetések</t>
  </si>
  <si>
    <t>Szállítási szolgáltatás</t>
  </si>
  <si>
    <t>Működési célú pénzeszköz átadás Tapolca Környéki Társuláshoz</t>
  </si>
  <si>
    <t xml:space="preserve">Egyéb műk. célú pénzeszköz átadás vállalkozásoknak </t>
  </si>
  <si>
    <t>Régi hivatal felújítása</t>
  </si>
  <si>
    <t>Hivatal épület felújítása</t>
  </si>
  <si>
    <t>Vegyszer</t>
  </si>
  <si>
    <t>Szállítási szolgáltatási díjak</t>
  </si>
  <si>
    <t>Iskolakezdési támogatás</t>
  </si>
  <si>
    <t>Átmeneti segély</t>
  </si>
  <si>
    <t>Köztemetés</t>
  </si>
  <si>
    <t>Temetési támogtás</t>
  </si>
  <si>
    <t>Születési támogatás</t>
  </si>
  <si>
    <t>Felsőoktatási ösztöndíj</t>
  </si>
  <si>
    <t>Arany János Alapítvány támogatása</t>
  </si>
  <si>
    <t>Szemétszállítási díj átvállalása</t>
  </si>
  <si>
    <t>107055  Könyvtári szolgáltatások</t>
  </si>
  <si>
    <t>Falugondnoki szolgálat</t>
  </si>
  <si>
    <t>Egyéb feltételtől függő pótlék</t>
  </si>
  <si>
    <t>Munkaruha</t>
  </si>
  <si>
    <t>Hajtó- és kenőanyag beszerzés</t>
  </si>
  <si>
    <t>Üdülőhelyi feladatok</t>
  </si>
  <si>
    <t>Lakott külterület támogatása</t>
  </si>
  <si>
    <t>Beszámítás</t>
  </si>
  <si>
    <t>2015.évről áthúzódó bérkompenzáció</t>
  </si>
  <si>
    <t>Felújítás</t>
  </si>
  <si>
    <t>Szolgáltatási díjak</t>
  </si>
  <si>
    <t>Terv   2016.év</t>
  </si>
  <si>
    <t>Terv   2017.év</t>
  </si>
  <si>
    <t>Terv   2018.év</t>
  </si>
  <si>
    <t>Terv   2019.év</t>
  </si>
  <si>
    <t>Felhalmozási c. támogatások államh belülről</t>
  </si>
  <si>
    <t>BEVÉTELEK Összesen</t>
  </si>
  <si>
    <t>KIADÁSOK összesen</t>
  </si>
  <si>
    <t xml:space="preserve"> Ft</t>
  </si>
  <si>
    <t>Tájékoztató adatok a  bevételek és kiadások alakulásáról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</si>
  <si>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</si>
  <si>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</si>
  <si>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</si>
  <si>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</si>
  <si>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</si>
  <si>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</si>
  <si>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</si>
  <si>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</si>
  <si>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</si>
  <si>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</si>
  <si>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</si>
  <si>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</si>
  <si>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</si>
  <si>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</si>
  <si>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</si>
  <si>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</si>
  <si>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3.</t>
  </si>
  <si>
    <t>Működési célú támogatások ÁH-on belül</t>
  </si>
  <si>
    <t>4.</t>
  </si>
  <si>
    <t>Felhalmozási célú támogatások ÁH-on belül</t>
  </si>
  <si>
    <t>5.</t>
  </si>
  <si>
    <t>6.</t>
  </si>
  <si>
    <t>7.</t>
  </si>
  <si>
    <t>8.</t>
  </si>
  <si>
    <t>9.</t>
  </si>
  <si>
    <t>10.</t>
  </si>
  <si>
    <t>11.</t>
  </si>
  <si>
    <t>Bevételek összesen:</t>
  </si>
  <si>
    <t>12.</t>
  </si>
  <si>
    <t>Kiadások</t>
  </si>
  <si>
    <t>13.</t>
  </si>
  <si>
    <t>14.</t>
  </si>
  <si>
    <t>15.</t>
  </si>
  <si>
    <t>Dologi  kiadások</t>
  </si>
  <si>
    <t>16.</t>
  </si>
  <si>
    <t>17.</t>
  </si>
  <si>
    <t xml:space="preserve"> Egyéb működési célú kiadások</t>
  </si>
  <si>
    <t>18.</t>
  </si>
  <si>
    <t>19.</t>
  </si>
  <si>
    <t>20.</t>
  </si>
  <si>
    <t>Egyéb felhalmozási kiadások</t>
  </si>
  <si>
    <t>21.</t>
  </si>
  <si>
    <t>22.</t>
  </si>
  <si>
    <t>Kiadások összesen:</t>
  </si>
  <si>
    <t>23.</t>
  </si>
  <si>
    <t>Egyenleg</t>
  </si>
  <si>
    <t>Forintban !</t>
  </si>
  <si>
    <t>107055 Falugondnoki szolgálat</t>
  </si>
  <si>
    <t>Ft</t>
  </si>
  <si>
    <t>Sportegyesület</t>
  </si>
  <si>
    <t>Nyugdíjas Klub</t>
  </si>
  <si>
    <t>Katasztrófavédelem</t>
  </si>
  <si>
    <t>Csobánc Váráért Alapítvány</t>
  </si>
  <si>
    <t>Badacsonyi Céh Turisztikai Egyesület</t>
  </si>
  <si>
    <t>OMSZ Alapítvány</t>
  </si>
  <si>
    <t>Autisták Tapolcai Egyesülete</t>
  </si>
  <si>
    <t>Egyéb társadalmi szervezetek támogatása</t>
  </si>
  <si>
    <t>Gyulakeszi Polgárőrség</t>
  </si>
  <si>
    <t>2016. évi teljesítés</t>
  </si>
  <si>
    <t>2017. évi terv</t>
  </si>
  <si>
    <t>Egyéb üzemeltetés, fenntartási anyagbeszerzés</t>
  </si>
  <si>
    <t>Táppénz hozzájárulás</t>
  </si>
  <si>
    <t>Egy szakmai anyagbeszerzés</t>
  </si>
  <si>
    <t>Egy, üzemeltetési, fenntartási anyaok</t>
  </si>
  <si>
    <t>K122</t>
  </si>
  <si>
    <t>Megbízási díj</t>
  </si>
  <si>
    <t>K1102</t>
  </si>
  <si>
    <t>Jutalom</t>
  </si>
  <si>
    <t>Beruházás</t>
  </si>
  <si>
    <t>Rendezési terv</t>
  </si>
  <si>
    <t>Felújítás áfa-ja</t>
  </si>
  <si>
    <t>gépek felújítása</t>
  </si>
  <si>
    <t xml:space="preserve">Ingatlanok értékesítése </t>
  </si>
  <si>
    <t>Lakásfenntartási támogatás</t>
  </si>
  <si>
    <t xml:space="preserve">Ingatlan felújítása </t>
  </si>
  <si>
    <t>Bruházások</t>
  </si>
  <si>
    <t>K63</t>
  </si>
  <si>
    <t>Konténer vásárlás</t>
  </si>
  <si>
    <t>Ingatlan felújítása (útfelújítás)</t>
  </si>
  <si>
    <t>Vis maior támogatás</t>
  </si>
  <si>
    <t>Egyéb dologi kiadások</t>
  </si>
  <si>
    <t>K535</t>
  </si>
  <si>
    <t>Díjak egyéb befizetések</t>
  </si>
  <si>
    <t>Tolokapu beszerzés</t>
  </si>
  <si>
    <t>Tárgyi eszközök beszerzése( kamera)</t>
  </si>
  <si>
    <t>Térfigyelő kamera beszerzése</t>
  </si>
  <si>
    <t>Tolókapu a kultúrházhoz</t>
  </si>
  <si>
    <t>Ravatalozó felújítás</t>
  </si>
  <si>
    <t>Útfelújítás (Vis maior)</t>
  </si>
  <si>
    <t xml:space="preserve">2017. évi költségvetés felhalmozási kiadásai </t>
  </si>
  <si>
    <t xml:space="preserve">2017. évi költségvetés kiadásai </t>
  </si>
  <si>
    <t>2017. évi költségvetés  bevételei</t>
  </si>
  <si>
    <t>2017. évi költségvetés bevételei</t>
  </si>
  <si>
    <t xml:space="preserve">                                                      2.melléklet a 2/2017.(II.20.)önkormányzati rendelethez</t>
  </si>
  <si>
    <t xml:space="preserve">2017. évi költségvetés összevont mérlege </t>
  </si>
  <si>
    <t>2017. évi költségvetés kiadásai</t>
  </si>
  <si>
    <t xml:space="preserve">                                                  4. melléklet a 2/2017.(II.20.)önkormányzati rendelethez</t>
  </si>
  <si>
    <t>1. melléklet a 2/2017.(II.20.)önkormányzati rendelethez</t>
  </si>
  <si>
    <t>3. melléklet a  2/2017.(II.20.)önkormányzati rendelethez</t>
  </si>
  <si>
    <t>5. melléklet a 2/2017. ( II.20.) önkormányzati rendelethez</t>
  </si>
  <si>
    <t>6. melléklet a 2/2017.(II.20.) önkormányzati rendelethez</t>
  </si>
  <si>
    <t>7. melléklet a 2/2017.(II.20.) önkormányzati rendelethez</t>
  </si>
  <si>
    <t>8. melléklet az 2/2017.(II.20.)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</si>
</sst>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#,###"/>
  </numFmts>
  <fonts count="19" x14ac:knownFonts="1">
    <font>
      <sz val="10"/>
      <name val="Arial"/>
      <family val="2"/>
      <charset val="238"/>
    </font>
    <font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i/>
      <sz val="12"/>
      <color indexed="8"/>
      <name val="Times New Roman"/>
      <family val="1"/>
      <charset val="238"/>
    </font>
    <font>
      <i/>
      <sz val="12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13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13"/>
      </patternFill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3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8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45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3" fontId="5" fillId="0" borderId="1" xfId="0" applyNumberFormat="1" applyFont="1" applyFill="1" applyBorder="1"/>
    <xf numFmtId="0" fontId="4" fillId="2" borderId="1" xfId="0" applyFont="1" applyFill="1" applyBorder="1"/>
    <xf numFmtId="3" fontId="4" fillId="2" borderId="1" xfId="0" applyNumberFormat="1" applyFont="1" applyFill="1" applyBorder="1"/>
    <xf numFmtId="3" fontId="5" fillId="0" borderId="1" xfId="0" applyNumberFormat="1" applyFont="1" applyBorder="1"/>
    <xf numFmtId="0" fontId="4" fillId="0" borderId="1" xfId="0" applyFont="1" applyBorder="1"/>
    <xf numFmtId="0" fontId="5" fillId="2" borderId="1" xfId="0" applyFont="1" applyFill="1" applyBorder="1" applyAlignment="1">
      <alignment horizontal="left"/>
    </xf>
    <xf numFmtId="0" fontId="4" fillId="0" borderId="0" xfId="0" applyFont="1" applyBorder="1"/>
    <xf numFmtId="3" fontId="4" fillId="0" borderId="0" xfId="0" applyNumberFormat="1" applyFont="1" applyBorder="1"/>
    <xf numFmtId="0" fontId="4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justify"/>
    </xf>
    <xf numFmtId="0" fontId="4" fillId="2" borderId="1" xfId="0" applyFont="1" applyFill="1" applyBorder="1" applyAlignment="1">
      <alignment horizontal="justify"/>
    </xf>
    <xf numFmtId="0" fontId="5" fillId="2" borderId="1" xfId="0" applyFont="1" applyFill="1" applyBorder="1"/>
    <xf numFmtId="0" fontId="1" fillId="0" borderId="0" xfId="0" applyFont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5" fillId="0" borderId="0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3" fontId="4" fillId="2" borderId="1" xfId="0" applyNumberFormat="1" applyFont="1" applyFill="1" applyBorder="1" applyAlignment="1">
      <alignment vertical="center"/>
    </xf>
    <xf numFmtId="0" fontId="3" fillId="0" borderId="1" xfId="0" applyFont="1" applyBorder="1"/>
    <xf numFmtId="0" fontId="1" fillId="0" borderId="1" xfId="0" applyFont="1" applyBorder="1"/>
    <xf numFmtId="3" fontId="4" fillId="0" borderId="1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/>
    </xf>
    <xf numFmtId="0" fontId="3" fillId="2" borderId="1" xfId="0" applyFont="1" applyFill="1" applyBorder="1"/>
    <xf numFmtId="3" fontId="3" fillId="2" borderId="1" xfId="0" applyNumberFormat="1" applyFont="1" applyFill="1" applyBorder="1"/>
    <xf numFmtId="3" fontId="3" fillId="0" borderId="1" xfId="0" applyNumberFormat="1" applyFont="1" applyBorder="1"/>
    <xf numFmtId="3" fontId="1" fillId="0" borderId="1" xfId="0" applyNumberFormat="1" applyFont="1" applyFill="1" applyBorder="1"/>
    <xf numFmtId="3" fontId="1" fillId="0" borderId="1" xfId="0" applyNumberFormat="1" applyFont="1" applyBorder="1"/>
    <xf numFmtId="0" fontId="0" fillId="0" borderId="0" xfId="0" applyNumberFormat="1"/>
    <xf numFmtId="0" fontId="5" fillId="0" borderId="1" xfId="0" applyFont="1" applyFill="1" applyBorder="1" applyAlignment="1">
      <alignment horizontal="left"/>
    </xf>
    <xf numFmtId="0" fontId="7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2" xfId="0" applyFont="1" applyFill="1" applyBorder="1" applyAlignment="1">
      <alignment horizontal="left"/>
    </xf>
    <xf numFmtId="49" fontId="5" fillId="0" borderId="0" xfId="0" applyNumberFormat="1" applyFont="1" applyFill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0" xfId="0" applyFont="1" applyFill="1"/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8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8" fillId="0" borderId="1" xfId="0" applyFont="1" applyFill="1" applyBorder="1"/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/>
    <xf numFmtId="0" fontId="9" fillId="0" borderId="0" xfId="0" applyFont="1" applyFill="1"/>
    <xf numFmtId="0" fontId="3" fillId="0" borderId="0" xfId="0" applyFont="1" applyFill="1"/>
    <xf numFmtId="0" fontId="5" fillId="0" borderId="1" xfId="0" applyFont="1" applyFill="1" applyBorder="1" applyAlignment="1">
      <alignment wrapText="1"/>
    </xf>
    <xf numFmtId="164" fontId="4" fillId="0" borderId="1" xfId="0" applyNumberFormat="1" applyFont="1" applyFill="1" applyBorder="1"/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left"/>
    </xf>
    <xf numFmtId="164" fontId="5" fillId="0" borderId="1" xfId="0" applyNumberFormat="1" applyFont="1" applyFill="1" applyBorder="1"/>
    <xf numFmtId="0" fontId="4" fillId="0" borderId="1" xfId="0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left"/>
    </xf>
    <xf numFmtId="0" fontId="10" fillId="0" borderId="2" xfId="0" applyFont="1" applyFill="1" applyBorder="1"/>
    <xf numFmtId="49" fontId="10" fillId="0" borderId="2" xfId="0" applyNumberFormat="1" applyFont="1" applyFill="1" applyBorder="1" applyAlignment="1">
      <alignment horizontal="left"/>
    </xf>
    <xf numFmtId="0" fontId="10" fillId="0" borderId="3" xfId="0" applyFont="1" applyFill="1" applyBorder="1" applyAlignment="1"/>
    <xf numFmtId="0" fontId="10" fillId="0" borderId="4" xfId="0" applyFont="1" applyFill="1" applyBorder="1" applyAlignment="1"/>
    <xf numFmtId="0" fontId="10" fillId="0" borderId="5" xfId="0" applyFont="1" applyFill="1" applyBorder="1" applyAlignment="1"/>
    <xf numFmtId="0" fontId="10" fillId="0" borderId="2" xfId="0" applyFont="1" applyFill="1" applyBorder="1" applyAlignment="1">
      <alignment horizontal="left"/>
    </xf>
    <xf numFmtId="0" fontId="3" fillId="0" borderId="2" xfId="0" applyFont="1" applyBorder="1"/>
    <xf numFmtId="0" fontId="1" fillId="0" borderId="2" xfId="0" applyFont="1" applyBorder="1"/>
    <xf numFmtId="0" fontId="3" fillId="2" borderId="2" xfId="0" applyFont="1" applyFill="1" applyBorder="1"/>
    <xf numFmtId="0" fontId="1" fillId="0" borderId="0" xfId="1" applyFont="1" applyBorder="1" applyAlignment="1">
      <alignment horizontal="center"/>
    </xf>
    <xf numFmtId="0" fontId="1" fillId="0" borderId="0" xfId="1" applyFont="1" applyBorder="1"/>
    <xf numFmtId="0" fontId="3" fillId="0" borderId="2" xfId="0" applyFont="1" applyFill="1" applyBorder="1"/>
    <xf numFmtId="0" fontId="4" fillId="0" borderId="2" xfId="0" applyFont="1" applyFill="1" applyBorder="1" applyAlignment="1">
      <alignment horizontal="left"/>
    </xf>
    <xf numFmtId="0" fontId="3" fillId="0" borderId="6" xfId="0" applyFont="1" applyBorder="1"/>
    <xf numFmtId="164" fontId="3" fillId="0" borderId="2" xfId="0" applyNumberFormat="1" applyFont="1" applyBorder="1"/>
    <xf numFmtId="3" fontId="1" fillId="0" borderId="7" xfId="0" applyNumberFormat="1" applyFont="1" applyBorder="1"/>
    <xf numFmtId="3" fontId="1" fillId="0" borderId="8" xfId="0" applyNumberFormat="1" applyFont="1" applyBorder="1"/>
    <xf numFmtId="0" fontId="1" fillId="0" borderId="9" xfId="0" applyFont="1" applyBorder="1"/>
    <xf numFmtId="3" fontId="3" fillId="0" borderId="0" xfId="0" applyNumberFormat="1" applyFont="1" applyFill="1" applyBorder="1"/>
    <xf numFmtId="3" fontId="1" fillId="0" borderId="0" xfId="0" applyNumberFormat="1" applyFont="1" applyFill="1" applyBorder="1"/>
    <xf numFmtId="3" fontId="3" fillId="2" borderId="10" xfId="0" applyNumberFormat="1" applyFont="1" applyFill="1" applyBorder="1"/>
    <xf numFmtId="3" fontId="3" fillId="0" borderId="10" xfId="0" applyNumberFormat="1" applyFont="1" applyFill="1" applyBorder="1"/>
    <xf numFmtId="3" fontId="1" fillId="0" borderId="10" xfId="0" applyNumberFormat="1" applyFont="1" applyFill="1" applyBorder="1"/>
    <xf numFmtId="0" fontId="1" fillId="0" borderId="1" xfId="0" applyFont="1" applyFill="1" applyBorder="1" applyAlignment="1">
      <alignment horizontal="left"/>
    </xf>
    <xf numFmtId="0" fontId="1" fillId="0" borderId="7" xfId="0" applyFont="1" applyBorder="1"/>
    <xf numFmtId="3" fontId="1" fillId="0" borderId="11" xfId="0" applyNumberFormat="1" applyFont="1" applyBorder="1"/>
    <xf numFmtId="0" fontId="1" fillId="0" borderId="12" xfId="0" applyFont="1" applyBorder="1"/>
    <xf numFmtId="0" fontId="1" fillId="0" borderId="13" xfId="0" applyFont="1" applyBorder="1"/>
    <xf numFmtId="3" fontId="1" fillId="0" borderId="13" xfId="0" applyNumberFormat="1" applyFont="1" applyBorder="1"/>
    <xf numFmtId="3" fontId="1" fillId="0" borderId="9" xfId="0" applyNumberFormat="1" applyFont="1" applyBorder="1"/>
    <xf numFmtId="3" fontId="5" fillId="0" borderId="2" xfId="0" applyNumberFormat="1" applyFont="1" applyFill="1" applyBorder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0" fontId="1" fillId="0" borderId="3" xfId="0" applyFont="1" applyBorder="1"/>
    <xf numFmtId="0" fontId="3" fillId="0" borderId="3" xfId="0" applyFont="1" applyBorder="1"/>
    <xf numFmtId="0" fontId="3" fillId="0" borderId="14" xfId="0" applyFont="1" applyBorder="1"/>
    <xf numFmtId="0" fontId="1" fillId="0" borderId="6" xfId="0" applyFont="1" applyBorder="1"/>
    <xf numFmtId="0" fontId="1" fillId="0" borderId="15" xfId="0" applyFont="1" applyBorder="1"/>
    <xf numFmtId="0" fontId="3" fillId="0" borderId="15" xfId="0" applyFont="1" applyBorder="1"/>
    <xf numFmtId="0" fontId="1" fillId="0" borderId="14" xfId="0" applyFont="1" applyBorder="1"/>
    <xf numFmtId="3" fontId="1" fillId="0" borderId="2" xfId="0" applyNumberFormat="1" applyFont="1" applyBorder="1"/>
    <xf numFmtId="3" fontId="1" fillId="0" borderId="2" xfId="1" applyNumberFormat="1" applyFont="1" applyBorder="1"/>
    <xf numFmtId="3" fontId="1" fillId="0" borderId="16" xfId="1" applyNumberFormat="1" applyFont="1" applyBorder="1"/>
    <xf numFmtId="3" fontId="3" fillId="0" borderId="14" xfId="0" applyNumberFormat="1" applyFont="1" applyBorder="1"/>
    <xf numFmtId="3" fontId="3" fillId="0" borderId="9" xfId="0" applyNumberFormat="1" applyFont="1" applyBorder="1"/>
    <xf numFmtId="3" fontId="3" fillId="0" borderId="12" xfId="0" applyNumberFormat="1" applyFont="1" applyBorder="1"/>
    <xf numFmtId="3" fontId="3" fillId="0" borderId="2" xfId="0" applyNumberFormat="1" applyFont="1" applyBorder="1"/>
    <xf numFmtId="0" fontId="1" fillId="3" borderId="9" xfId="0" applyFont="1" applyFill="1" applyBorder="1"/>
    <xf numFmtId="3" fontId="3" fillId="3" borderId="9" xfId="0" applyNumberFormat="1" applyFont="1" applyFill="1" applyBorder="1"/>
    <xf numFmtId="3" fontId="5" fillId="0" borderId="2" xfId="0" applyNumberFormat="1" applyFont="1" applyFill="1" applyBorder="1" applyAlignment="1">
      <alignment horizontal="right" wrapText="1"/>
    </xf>
    <xf numFmtId="0" fontId="12" fillId="0" borderId="0" xfId="2" applyFill="1" applyProtection="1"/>
    <xf numFmtId="0" fontId="12" fillId="0" borderId="0" xfId="2" applyFill="1" applyProtection="1">
      <protection locked="0"/>
    </xf>
    <xf numFmtId="0" fontId="13" fillId="0" borderId="0" xfId="0" applyFont="1" applyFill="1" applyAlignment="1">
      <alignment horizontal="right"/>
    </xf>
    <xf numFmtId="0" fontId="14" fillId="0" borderId="17" xfId="2" applyFont="1" applyFill="1" applyBorder="1" applyAlignment="1" applyProtection="1">
      <alignment horizontal="center" vertical="center" wrapText="1"/>
    </xf>
    <xf numFmtId="0" fontId="14" fillId="0" borderId="18" xfId="2" applyFont="1" applyFill="1" applyBorder="1" applyAlignment="1" applyProtection="1">
      <alignment horizontal="center" vertical="center"/>
    </xf>
    <xf numFmtId="0" fontId="14" fillId="0" borderId="19" xfId="2" applyFont="1" applyFill="1" applyBorder="1" applyAlignment="1" applyProtection="1">
      <alignment horizontal="center" vertical="center"/>
    </xf>
    <xf numFmtId="0" fontId="15" fillId="0" borderId="20" xfId="2" applyFont="1" applyFill="1" applyBorder="1" applyAlignment="1" applyProtection="1">
      <alignment horizontal="left" vertical="center" indent="1"/>
    </xf>
    <xf numFmtId="0" fontId="15" fillId="0" borderId="21" xfId="2" applyFont="1" applyFill="1" applyBorder="1" applyAlignment="1" applyProtection="1">
      <alignment horizontal="left" vertical="center" indent="1"/>
    </xf>
    <xf numFmtId="0" fontId="15" fillId="0" borderId="9" xfId="2" applyFont="1" applyFill="1" applyBorder="1" applyAlignment="1" applyProtection="1">
      <alignment horizontal="left" vertical="center" wrapText="1" indent="1"/>
    </xf>
    <xf numFmtId="165" fontId="15" fillId="0" borderId="9" xfId="2" applyNumberFormat="1" applyFont="1" applyFill="1" applyBorder="1" applyAlignment="1" applyProtection="1">
      <alignment vertical="center"/>
      <protection locked="0"/>
    </xf>
    <xf numFmtId="165" fontId="15" fillId="0" borderId="22" xfId="2" applyNumberFormat="1" applyFont="1" applyFill="1" applyBorder="1" applyAlignment="1" applyProtection="1">
      <alignment vertical="center"/>
    </xf>
    <xf numFmtId="0" fontId="15" fillId="0" borderId="23" xfId="2" applyFont="1" applyFill="1" applyBorder="1" applyAlignment="1" applyProtection="1">
      <alignment horizontal="left" vertical="center" wrapText="1" indent="1"/>
    </xf>
    <xf numFmtId="165" fontId="15" fillId="0" borderId="23" xfId="2" applyNumberFormat="1" applyFont="1" applyFill="1" applyBorder="1" applyAlignment="1" applyProtection="1">
      <alignment vertical="center"/>
      <protection locked="0"/>
    </xf>
    <xf numFmtId="165" fontId="15" fillId="0" borderId="24" xfId="2" applyNumberFormat="1" applyFont="1" applyFill="1" applyBorder="1" applyAlignment="1" applyProtection="1">
      <alignment vertical="center"/>
    </xf>
    <xf numFmtId="0" fontId="15" fillId="0" borderId="9" xfId="2" applyFont="1" applyFill="1" applyBorder="1" applyAlignment="1" applyProtection="1">
      <alignment horizontal="left" vertical="center" indent="1"/>
    </xf>
    <xf numFmtId="0" fontId="17" fillId="0" borderId="25" xfId="2" applyFont="1" applyFill="1" applyBorder="1" applyAlignment="1" applyProtection="1">
      <alignment horizontal="left" vertical="center" indent="1"/>
    </xf>
    <xf numFmtId="165" fontId="18" fillId="0" borderId="25" xfId="2" applyNumberFormat="1" applyFont="1" applyFill="1" applyBorder="1" applyAlignment="1" applyProtection="1">
      <alignment vertical="center"/>
    </xf>
    <xf numFmtId="165" fontId="18" fillId="0" borderId="26" xfId="2" applyNumberFormat="1" applyFont="1" applyFill="1" applyBorder="1" applyAlignment="1" applyProtection="1">
      <alignment vertical="center"/>
    </xf>
    <xf numFmtId="0" fontId="15" fillId="0" borderId="27" xfId="2" applyFont="1" applyFill="1" applyBorder="1" applyAlignment="1" applyProtection="1">
      <alignment horizontal="left" vertical="center" indent="1"/>
    </xf>
    <xf numFmtId="0" fontId="15" fillId="0" borderId="23" xfId="2" applyFont="1" applyFill="1" applyBorder="1" applyAlignment="1" applyProtection="1">
      <alignment horizontal="left" vertical="center" indent="1"/>
    </xf>
    <xf numFmtId="0" fontId="18" fillId="0" borderId="20" xfId="2" applyFont="1" applyFill="1" applyBorder="1" applyAlignment="1" applyProtection="1">
      <alignment horizontal="left" vertical="center" indent="1"/>
    </xf>
    <xf numFmtId="0" fontId="17" fillId="0" borderId="25" xfId="2" applyFont="1" applyFill="1" applyBorder="1" applyAlignment="1" applyProtection="1">
      <alignment horizontal="left" indent="1"/>
    </xf>
    <xf numFmtId="165" fontId="18" fillId="0" borderId="25" xfId="2" applyNumberFormat="1" applyFont="1" applyFill="1" applyBorder="1" applyProtection="1"/>
    <xf numFmtId="165" fontId="18" fillId="0" borderId="26" xfId="2" applyNumberFormat="1" applyFont="1" applyFill="1" applyBorder="1" applyProtection="1"/>
    <xf numFmtId="0" fontId="10" fillId="0" borderId="14" xfId="0" applyFont="1" applyFill="1" applyBorder="1"/>
    <xf numFmtId="0" fontId="10" fillId="0" borderId="14" xfId="0" applyFont="1" applyFill="1" applyBorder="1" applyAlignment="1">
      <alignment horizontal="left"/>
    </xf>
    <xf numFmtId="3" fontId="5" fillId="0" borderId="14" xfId="0" applyNumberFormat="1" applyFont="1" applyFill="1" applyBorder="1" applyAlignment="1">
      <alignment horizontal="right"/>
    </xf>
    <xf numFmtId="3" fontId="1" fillId="0" borderId="14" xfId="0" applyNumberFormat="1" applyFont="1" applyFill="1" applyBorder="1" applyAlignment="1">
      <alignment horizontal="right"/>
    </xf>
    <xf numFmtId="49" fontId="4" fillId="0" borderId="9" xfId="0" applyNumberFormat="1" applyFont="1" applyFill="1" applyBorder="1" applyAlignment="1">
      <alignment horizontal="right"/>
    </xf>
    <xf numFmtId="3" fontId="4" fillId="2" borderId="7" xfId="0" applyNumberFormat="1" applyFont="1" applyFill="1" applyBorder="1" applyAlignment="1"/>
    <xf numFmtId="3" fontId="4" fillId="0" borderId="7" xfId="0" applyNumberFormat="1" applyFont="1" applyFill="1" applyBorder="1" applyAlignment="1"/>
    <xf numFmtId="3" fontId="5" fillId="0" borderId="7" xfId="0" applyNumberFormat="1" applyFont="1" applyFill="1" applyBorder="1" applyAlignment="1"/>
    <xf numFmtId="3" fontId="8" fillId="0" borderId="7" xfId="0" applyNumberFormat="1" applyFont="1" applyFill="1" applyBorder="1" applyAlignment="1"/>
    <xf numFmtId="3" fontId="1" fillId="0" borderId="7" xfId="0" applyNumberFormat="1" applyFont="1" applyFill="1" applyBorder="1" applyAlignment="1"/>
    <xf numFmtId="3" fontId="3" fillId="0" borderId="7" xfId="0" applyNumberFormat="1" applyFont="1" applyFill="1" applyBorder="1" applyAlignment="1"/>
    <xf numFmtId="3" fontId="5" fillId="0" borderId="7" xfId="0" applyNumberFormat="1" applyFont="1" applyFill="1" applyBorder="1" applyAlignment="1">
      <alignment horizontal="right"/>
    </xf>
    <xf numFmtId="3" fontId="1" fillId="0" borderId="7" xfId="0" applyNumberFormat="1" applyFont="1" applyFill="1" applyBorder="1" applyAlignment="1">
      <alignment horizontal="right" wrapText="1"/>
    </xf>
    <xf numFmtId="3" fontId="3" fillId="0" borderId="7" xfId="0" applyNumberFormat="1" applyFont="1" applyFill="1" applyBorder="1" applyAlignment="1">
      <alignment horizontal="right" wrapText="1"/>
    </xf>
    <xf numFmtId="3" fontId="1" fillId="0" borderId="7" xfId="0" applyNumberFormat="1" applyFont="1" applyFill="1" applyBorder="1" applyAlignment="1">
      <alignment wrapText="1"/>
    </xf>
    <xf numFmtId="3" fontId="4" fillId="2" borderId="7" xfId="0" applyNumberFormat="1" applyFont="1" applyFill="1" applyBorder="1"/>
    <xf numFmtId="3" fontId="3" fillId="0" borderId="7" xfId="0" applyNumberFormat="1" applyFont="1" applyFill="1" applyBorder="1"/>
    <xf numFmtId="3" fontId="1" fillId="0" borderId="7" xfId="0" applyNumberFormat="1" applyFont="1" applyFill="1" applyBorder="1"/>
    <xf numFmtId="3" fontId="3" fillId="2" borderId="7" xfId="0" applyNumberFormat="1" applyFont="1" applyFill="1" applyBorder="1"/>
    <xf numFmtId="3" fontId="4" fillId="0" borderId="9" xfId="0" applyNumberFormat="1" applyFont="1" applyFill="1" applyBorder="1" applyAlignment="1"/>
    <xf numFmtId="3" fontId="5" fillId="0" borderId="9" xfId="0" applyNumberFormat="1" applyFont="1" applyFill="1" applyBorder="1" applyAlignment="1"/>
    <xf numFmtId="3" fontId="1" fillId="0" borderId="9" xfId="0" applyNumberFormat="1" applyFont="1" applyFill="1" applyBorder="1"/>
    <xf numFmtId="3" fontId="3" fillId="0" borderId="9" xfId="0" applyNumberFormat="1" applyFont="1" applyFill="1" applyBorder="1"/>
    <xf numFmtId="0" fontId="5" fillId="0" borderId="7" xfId="0" applyFont="1" applyFill="1" applyBorder="1" applyAlignment="1">
      <alignment horizontal="left"/>
    </xf>
    <xf numFmtId="3" fontId="5" fillId="0" borderId="11" xfId="0" applyNumberFormat="1" applyFont="1" applyFill="1" applyBorder="1" applyAlignment="1"/>
    <xf numFmtId="3" fontId="1" fillId="0" borderId="12" xfId="0" applyNumberFormat="1" applyFont="1" applyFill="1" applyBorder="1"/>
    <xf numFmtId="3" fontId="4" fillId="0" borderId="28" xfId="0" applyNumberFormat="1" applyFont="1" applyFill="1" applyBorder="1" applyAlignment="1"/>
    <xf numFmtId="0" fontId="4" fillId="4" borderId="1" xfId="0" applyFont="1" applyFill="1" applyBorder="1"/>
    <xf numFmtId="0" fontId="4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3" fontId="3" fillId="4" borderId="7" xfId="0" applyNumberFormat="1" applyFont="1" applyFill="1" applyBorder="1"/>
    <xf numFmtId="0" fontId="8" fillId="5" borderId="1" xfId="0" applyFont="1" applyFill="1" applyBorder="1"/>
    <xf numFmtId="0" fontId="4" fillId="5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3" fontId="3" fillId="5" borderId="7" xfId="0" applyNumberFormat="1" applyFont="1" applyFill="1" applyBorder="1"/>
    <xf numFmtId="3" fontId="1" fillId="0" borderId="29" xfId="0" applyNumberFormat="1" applyFont="1" applyFill="1" applyBorder="1"/>
    <xf numFmtId="3" fontId="1" fillId="0" borderId="29" xfId="0" applyNumberFormat="1" applyFont="1" applyBorder="1"/>
    <xf numFmtId="3" fontId="1" fillId="0" borderId="9" xfId="0" applyNumberFormat="1" applyFont="1" applyFill="1" applyBorder="1" applyAlignment="1"/>
    <xf numFmtId="3" fontId="3" fillId="2" borderId="11" xfId="0" applyNumberFormat="1" applyFont="1" applyFill="1" applyBorder="1"/>
    <xf numFmtId="3" fontId="3" fillId="4" borderId="9" xfId="0" applyNumberFormat="1" applyFont="1" applyFill="1" applyBorder="1"/>
    <xf numFmtId="3" fontId="4" fillId="2" borderId="11" xfId="0" applyNumberFormat="1" applyFont="1" applyFill="1" applyBorder="1" applyAlignment="1"/>
    <xf numFmtId="3" fontId="3" fillId="0" borderId="9" xfId="0" applyNumberFormat="1" applyFont="1" applyFill="1" applyBorder="1" applyAlignment="1"/>
    <xf numFmtId="3" fontId="5" fillId="0" borderId="9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 wrapText="1"/>
    </xf>
    <xf numFmtId="3" fontId="4" fillId="2" borderId="11" xfId="0" applyNumberFormat="1" applyFont="1" applyFill="1" applyBorder="1"/>
    <xf numFmtId="3" fontId="3" fillId="2" borderId="2" xfId="0" applyNumberFormat="1" applyFont="1" applyFill="1" applyBorder="1"/>
    <xf numFmtId="3" fontId="5" fillId="0" borderId="2" xfId="0" applyNumberFormat="1" applyFont="1" applyFill="1" applyBorder="1" applyAlignment="1">
      <alignment horizontal="left"/>
    </xf>
    <xf numFmtId="3" fontId="1" fillId="0" borderId="2" xfId="0" applyNumberFormat="1" applyFont="1" applyFill="1" applyBorder="1"/>
    <xf numFmtId="3" fontId="3" fillId="0" borderId="2" xfId="0" applyNumberFormat="1" applyFont="1" applyFill="1" applyBorder="1"/>
    <xf numFmtId="3" fontId="4" fillId="0" borderId="2" xfId="0" applyNumberFormat="1" applyFont="1" applyFill="1" applyBorder="1" applyAlignment="1">
      <alignment horizontal="right"/>
    </xf>
    <xf numFmtId="3" fontId="4" fillId="0" borderId="9" xfId="0" applyNumberFormat="1" applyFont="1" applyFill="1" applyBorder="1" applyAlignment="1">
      <alignment horizontal="right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left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1" fillId="0" borderId="32" xfId="0" applyFont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33" xfId="0" applyFont="1" applyFill="1" applyBorder="1" applyAlignment="1">
      <alignment horizontal="left"/>
    </xf>
    <xf numFmtId="0" fontId="4" fillId="0" borderId="34" xfId="0" applyFont="1" applyFill="1" applyBorder="1" applyAlignment="1">
      <alignment horizontal="left"/>
    </xf>
    <xf numFmtId="3" fontId="3" fillId="0" borderId="9" xfId="0" applyNumberFormat="1" applyFont="1" applyBorder="1" applyAlignment="1">
      <alignment horizontal="center" wrapText="1"/>
    </xf>
    <xf numFmtId="0" fontId="5" fillId="0" borderId="0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1" applyFont="1" applyBorder="1" applyAlignment="1">
      <alignment horizontal="center" wrapText="1"/>
    </xf>
    <xf numFmtId="0" fontId="3" fillId="0" borderId="35" xfId="1" applyFont="1" applyBorder="1" applyAlignment="1">
      <alignment horizontal="center" wrapText="1"/>
    </xf>
    <xf numFmtId="0" fontId="1" fillId="0" borderId="0" xfId="1" applyFont="1" applyBorder="1" applyAlignment="1">
      <alignment horizontal="right"/>
    </xf>
    <xf numFmtId="0" fontId="3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3" fillId="0" borderId="11" xfId="1" applyFont="1" applyBorder="1" applyAlignment="1">
      <alignment horizontal="center" wrapText="1"/>
    </xf>
    <xf numFmtId="0" fontId="16" fillId="0" borderId="36" xfId="2" applyFont="1" applyFill="1" applyBorder="1" applyAlignment="1" applyProtection="1">
      <alignment horizontal="left" vertical="center" indent="1"/>
    </xf>
    <xf numFmtId="0" fontId="16" fillId="0" borderId="37" xfId="2" applyFont="1" applyFill="1" applyBorder="1" applyAlignment="1" applyProtection="1">
      <alignment horizontal="left" vertical="center" indent="1"/>
    </xf>
    <xf numFmtId="0" fontId="16" fillId="0" borderId="38" xfId="2" applyFont="1" applyFill="1" applyBorder="1" applyAlignment="1" applyProtection="1">
      <alignment horizontal="left" vertical="center" indent="1"/>
    </xf>
    <xf numFmtId="0" fontId="11" fillId="0" borderId="0" xfId="2" applyFont="1" applyFill="1" applyAlignment="1" applyProtection="1">
      <alignment horizontal="center" wrapText="1"/>
    </xf>
    <xf numFmtId="0" fontId="11" fillId="0" borderId="0" xfId="2" applyFont="1" applyFill="1" applyAlignment="1" applyProtection="1">
      <alignment horizontal="center"/>
    </xf>
  </cellXfs>
  <cellStyles count="3">
    <cellStyle name="Normál" xfId="0" builtinId="0"/>
    <cellStyle name="Normál_2010. évi költségvetés mellékletek" xfId="1"/>
    <cellStyle name="Normál_SEGEDLETEK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%20TEST&#220;LETI%20&#220;L&#201;S/Test&#252;leti%20&#252;l&#233;sek%20anyaga%202015/Rendeletek/K&#225;ptalant&#243;ti/2015%20&#233;vi%20rendeletek/1_2015%20Ktg.vet&#233;si%20r.%20K.t&#243;ti%202015%20mell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SSZEFÜGGÉSEK"/>
      <sheetName val="1.1.sz.mell."/>
      <sheetName val="1.2.sz.mell."/>
      <sheetName val="1.3.sz.mell."/>
      <sheetName val="2.1.sz.mell  "/>
      <sheetName val="2.2.sz.mell  "/>
      <sheetName val="ELLENŐRZÉS-1.sz.2.a.sz.2.b.sz."/>
      <sheetName val="4.sz.mell."/>
      <sheetName val="3.sz.mell."/>
      <sheetName val="1.sz tájékoztató t."/>
      <sheetName val="2.sz tájékoztató t."/>
      <sheetName val="3.sz tájékoztató t."/>
    </sheetNames>
    <sheetDataSet>
      <sheetData sheetId="0">
        <row r="5">
          <cell r="A5" t="str">
            <v>2015. évi előirányzat BEVÉTELEK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C40"/>
  <sheetViews>
    <sheetView workbookViewId="0">
      <selection activeCell="B2" sqref="B2:C2"/>
    </sheetView>
  </sheetViews>
  <sheetFormatPr defaultRowHeight="15.75" x14ac:dyDescent="0.25"/>
  <cols>
    <col min="1" max="1" width="7.28515625" style="1" customWidth="1"/>
    <col min="2" max="2" width="46.85546875" style="1" customWidth="1"/>
    <col min="3" max="3" width="21" style="1" customWidth="1"/>
    <col min="4" max="16384" width="9.140625" style="1"/>
  </cols>
  <sheetData>
    <row r="1" spans="1:3" ht="15.75" customHeight="1" x14ac:dyDescent="0.25">
      <c r="A1" s="200"/>
      <c r="B1" s="200"/>
      <c r="C1" s="200"/>
    </row>
    <row r="2" spans="1:3" ht="15.75" customHeight="1" x14ac:dyDescent="0.25">
      <c r="A2" s="2"/>
      <c r="B2" s="201" t="s">
        <v>397</v>
      </c>
      <c r="C2" s="201"/>
    </row>
    <row r="3" spans="1:3" ht="15.75" customHeight="1" x14ac:dyDescent="0.25">
      <c r="A3" s="202" t="s">
        <v>249</v>
      </c>
      <c r="B3" s="202"/>
      <c r="C3" s="202"/>
    </row>
    <row r="4" spans="1:3" ht="15.75" customHeight="1" x14ac:dyDescent="0.25">
      <c r="A4" s="202" t="s">
        <v>394</v>
      </c>
      <c r="B4" s="202"/>
      <c r="C4" s="202"/>
    </row>
    <row r="5" spans="1:3" ht="15.75" customHeight="1" x14ac:dyDescent="0.25">
      <c r="A5" s="3"/>
      <c r="B5" s="3"/>
      <c r="C5" s="3"/>
    </row>
    <row r="6" spans="1:3" ht="15.75" customHeight="1" x14ac:dyDescent="0.25">
      <c r="B6" s="4"/>
      <c r="C6" s="4" t="s">
        <v>348</v>
      </c>
    </row>
    <row r="7" spans="1:3" ht="15.75" customHeight="1" x14ac:dyDescent="0.25">
      <c r="A7" s="203" t="s">
        <v>0</v>
      </c>
      <c r="B7" s="203"/>
      <c r="C7" s="204" t="s">
        <v>1</v>
      </c>
    </row>
    <row r="8" spans="1:3" ht="15.75" customHeight="1" x14ac:dyDescent="0.25">
      <c r="A8" s="203"/>
      <c r="B8" s="203"/>
      <c r="C8" s="204"/>
    </row>
    <row r="9" spans="1:3" ht="15.75" customHeight="1" x14ac:dyDescent="0.25">
      <c r="A9" s="198" t="s">
        <v>2</v>
      </c>
      <c r="B9" s="198"/>
      <c r="C9" s="6">
        <f>SUM(C10:C13)</f>
        <v>32090302</v>
      </c>
    </row>
    <row r="10" spans="1:3" ht="15.75" customHeight="1" x14ac:dyDescent="0.25">
      <c r="A10" s="7" t="s">
        <v>3</v>
      </c>
      <c r="B10" s="8" t="s">
        <v>4</v>
      </c>
      <c r="C10" s="9">
        <v>21958302</v>
      </c>
    </row>
    <row r="11" spans="1:3" ht="15.75" customHeight="1" x14ac:dyDescent="0.25">
      <c r="A11" s="7" t="s">
        <v>5</v>
      </c>
      <c r="B11" s="8" t="s">
        <v>6</v>
      </c>
      <c r="C11" s="9">
        <v>9530000</v>
      </c>
    </row>
    <row r="12" spans="1:3" ht="15.75" customHeight="1" x14ac:dyDescent="0.25">
      <c r="A12" s="7" t="s">
        <v>7</v>
      </c>
      <c r="B12" s="8" t="s">
        <v>8</v>
      </c>
      <c r="C12" s="9">
        <v>602000</v>
      </c>
    </row>
    <row r="13" spans="1:3" ht="15.75" customHeight="1" x14ac:dyDescent="0.25">
      <c r="A13" s="7" t="s">
        <v>9</v>
      </c>
      <c r="B13" s="8" t="s">
        <v>10</v>
      </c>
      <c r="C13" s="9"/>
    </row>
    <row r="14" spans="1:3" ht="15.75" customHeight="1" x14ac:dyDescent="0.25">
      <c r="A14" s="7"/>
      <c r="B14" s="8"/>
      <c r="C14" s="9"/>
    </row>
    <row r="15" spans="1:3" ht="15.75" customHeight="1" x14ac:dyDescent="0.25">
      <c r="A15" s="10" t="s">
        <v>11</v>
      </c>
      <c r="B15" s="10"/>
      <c r="C15" s="11">
        <f>SUM(C16:C18)</f>
        <v>5401640</v>
      </c>
    </row>
    <row r="16" spans="1:3" ht="15.75" customHeight="1" x14ac:dyDescent="0.25">
      <c r="A16" s="7" t="s">
        <v>12</v>
      </c>
      <c r="B16" s="7" t="s">
        <v>13</v>
      </c>
      <c r="C16" s="9">
        <v>5284000</v>
      </c>
    </row>
    <row r="17" spans="1:3" ht="15.75" customHeight="1" x14ac:dyDescent="0.25">
      <c r="A17" s="7" t="s">
        <v>14</v>
      </c>
      <c r="B17" s="8" t="s">
        <v>15</v>
      </c>
      <c r="C17" s="12">
        <v>117640</v>
      </c>
    </row>
    <row r="18" spans="1:3" ht="15.75" customHeight="1" x14ac:dyDescent="0.25">
      <c r="A18" s="7" t="s">
        <v>16</v>
      </c>
      <c r="B18" s="8" t="s">
        <v>17</v>
      </c>
      <c r="C18" s="12"/>
    </row>
    <row r="19" spans="1:3" ht="15.75" customHeight="1" x14ac:dyDescent="0.25">
      <c r="A19" s="13"/>
      <c r="B19" s="8"/>
      <c r="C19" s="12"/>
    </row>
    <row r="20" spans="1:3" ht="15.75" customHeight="1" x14ac:dyDescent="0.25">
      <c r="A20" s="10" t="s">
        <v>18</v>
      </c>
      <c r="B20" s="14"/>
      <c r="C20" s="11">
        <f>SUM(C21)</f>
        <v>18700000</v>
      </c>
    </row>
    <row r="21" spans="1:3" ht="15.75" customHeight="1" x14ac:dyDescent="0.25">
      <c r="A21" s="7" t="s">
        <v>19</v>
      </c>
      <c r="B21" s="8" t="s">
        <v>18</v>
      </c>
      <c r="C21" s="12">
        <v>18700000</v>
      </c>
    </row>
    <row r="22" spans="1:3" ht="15.75" customHeight="1" x14ac:dyDescent="0.25">
      <c r="A22" s="7"/>
      <c r="B22" s="8"/>
      <c r="C22" s="12"/>
    </row>
    <row r="23" spans="1:3" ht="15.75" customHeight="1" x14ac:dyDescent="0.25">
      <c r="A23" s="10" t="s">
        <v>20</v>
      </c>
      <c r="B23" s="10"/>
      <c r="C23" s="11">
        <f>SUM(C9+C15+C20)</f>
        <v>56191942</v>
      </c>
    </row>
    <row r="24" spans="1:3" ht="15.75" customHeight="1" x14ac:dyDescent="0.25">
      <c r="A24" s="15"/>
      <c r="B24" s="15"/>
      <c r="C24" s="16"/>
    </row>
    <row r="25" spans="1:3" ht="15.75" customHeight="1" x14ac:dyDescent="0.25">
      <c r="A25" s="199" t="s">
        <v>21</v>
      </c>
      <c r="B25" s="199"/>
      <c r="C25" s="11">
        <f>SUM(C26:C30)</f>
        <v>33837398</v>
      </c>
    </row>
    <row r="26" spans="1:3" ht="15.75" customHeight="1" x14ac:dyDescent="0.25">
      <c r="A26" s="7" t="s">
        <v>22</v>
      </c>
      <c r="B26" s="18" t="s">
        <v>23</v>
      </c>
      <c r="C26" s="9">
        <v>11555020</v>
      </c>
    </row>
    <row r="27" spans="1:3" ht="15.75" customHeight="1" x14ac:dyDescent="0.25">
      <c r="A27" s="7" t="s">
        <v>24</v>
      </c>
      <c r="B27" s="7" t="s">
        <v>25</v>
      </c>
      <c r="C27" s="9">
        <v>2263600</v>
      </c>
    </row>
    <row r="28" spans="1:3" ht="15.75" customHeight="1" x14ac:dyDescent="0.25">
      <c r="A28" s="7" t="s">
        <v>26</v>
      </c>
      <c r="B28" s="8" t="s">
        <v>27</v>
      </c>
      <c r="C28" s="9">
        <v>10401000</v>
      </c>
    </row>
    <row r="29" spans="1:3" ht="15.75" customHeight="1" x14ac:dyDescent="0.25">
      <c r="A29" s="7" t="s">
        <v>28</v>
      </c>
      <c r="B29" s="18" t="s">
        <v>29</v>
      </c>
      <c r="C29" s="9">
        <v>1970000</v>
      </c>
    </row>
    <row r="30" spans="1:3" ht="15.75" customHeight="1" x14ac:dyDescent="0.25">
      <c r="A30" s="7" t="s">
        <v>30</v>
      </c>
      <c r="B30" s="18" t="s">
        <v>31</v>
      </c>
      <c r="C30" s="9">
        <v>7647778</v>
      </c>
    </row>
    <row r="31" spans="1:3" ht="15.75" customHeight="1" x14ac:dyDescent="0.25">
      <c r="A31" s="7"/>
      <c r="B31" s="18"/>
      <c r="C31" s="9"/>
    </row>
    <row r="32" spans="1:3" ht="15.75" customHeight="1" x14ac:dyDescent="0.25">
      <c r="A32" s="17" t="s">
        <v>32</v>
      </c>
      <c r="B32" s="19"/>
      <c r="C32" s="11">
        <f>SUM(C33:C35)</f>
        <v>21592000</v>
      </c>
    </row>
    <row r="33" spans="1:3" ht="15.75" customHeight="1" x14ac:dyDescent="0.25">
      <c r="A33" s="8" t="s">
        <v>33</v>
      </c>
      <c r="B33" s="18" t="s">
        <v>34</v>
      </c>
      <c r="C33" s="12">
        <v>2220000</v>
      </c>
    </row>
    <row r="34" spans="1:3" ht="15.75" customHeight="1" x14ac:dyDescent="0.25">
      <c r="A34" s="8" t="s">
        <v>35</v>
      </c>
      <c r="B34" s="18" t="s">
        <v>36</v>
      </c>
      <c r="C34" s="12">
        <v>19372000</v>
      </c>
    </row>
    <row r="35" spans="1:3" ht="15.75" customHeight="1" x14ac:dyDescent="0.25">
      <c r="A35" s="7" t="s">
        <v>37</v>
      </c>
      <c r="B35" s="7" t="s">
        <v>38</v>
      </c>
      <c r="C35" s="12"/>
    </row>
    <row r="36" spans="1:3" ht="15.75" customHeight="1" x14ac:dyDescent="0.25">
      <c r="A36" s="7"/>
      <c r="B36" s="7"/>
      <c r="C36" s="12"/>
    </row>
    <row r="37" spans="1:3" ht="15.75" customHeight="1" x14ac:dyDescent="0.25">
      <c r="A37" s="10" t="s">
        <v>39</v>
      </c>
      <c r="B37" s="20"/>
      <c r="C37" s="11">
        <f>SUM(C38)</f>
        <v>762544</v>
      </c>
    </row>
    <row r="38" spans="1:3" ht="15.75" customHeight="1" x14ac:dyDescent="0.25">
      <c r="A38" s="7" t="s">
        <v>40</v>
      </c>
      <c r="B38" s="7" t="s">
        <v>39</v>
      </c>
      <c r="C38" s="12">
        <v>762544</v>
      </c>
    </row>
    <row r="39" spans="1:3" ht="15.75" customHeight="1" x14ac:dyDescent="0.25">
      <c r="A39" s="7"/>
      <c r="B39" s="7"/>
      <c r="C39" s="12"/>
    </row>
    <row r="40" spans="1:3" ht="15.75" customHeight="1" x14ac:dyDescent="0.25">
      <c r="A40" s="10" t="s">
        <v>41</v>
      </c>
      <c r="B40" s="10"/>
      <c r="C40" s="11">
        <f>SUM(C32,C25,C37)</f>
        <v>56191942</v>
      </c>
    </row>
  </sheetData>
  <sheetProtection selectLockedCells="1" selectUnlockedCells="1"/>
  <mergeCells count="8">
    <mergeCell ref="A9:B9"/>
    <mergeCell ref="A25:B25"/>
    <mergeCell ref="A1:C1"/>
    <mergeCell ref="B2:C2"/>
    <mergeCell ref="A3:C3"/>
    <mergeCell ref="A4:C4"/>
    <mergeCell ref="A7:B8"/>
    <mergeCell ref="C7:C8"/>
  </mergeCells>
  <phoneticPr fontId="0" type="noConversion"/>
  <printOptions headings="1"/>
  <pageMargins left="0.25" right="0.25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H71"/>
  <sheetViews>
    <sheetView topLeftCell="A34" zoomScaleNormal="100" workbookViewId="0">
      <selection activeCell="I13" sqref="I13:J13"/>
    </sheetView>
  </sheetViews>
  <sheetFormatPr defaultRowHeight="12.75" x14ac:dyDescent="0.2"/>
  <cols>
    <col min="1" max="1" width="4.7109375" customWidth="1"/>
    <col min="2" max="2" width="5.42578125" customWidth="1"/>
    <col min="3" max="3" width="7.28515625" customWidth="1"/>
    <col min="4" max="4" width="4" customWidth="1"/>
    <col min="5" max="5" width="56.85546875" customWidth="1"/>
    <col min="6" max="6" width="16.7109375" customWidth="1"/>
  </cols>
  <sheetData>
    <row r="1" spans="1:7" ht="15.75" x14ac:dyDescent="0.25">
      <c r="A1" s="207"/>
      <c r="B1" s="207"/>
      <c r="C1" s="207"/>
      <c r="D1" s="207"/>
      <c r="E1" s="207"/>
      <c r="F1" s="207"/>
    </row>
    <row r="2" spans="1:7" ht="15.75" x14ac:dyDescent="0.25">
      <c r="A2" s="21"/>
      <c r="B2" s="21"/>
      <c r="C2" s="4" t="s">
        <v>393</v>
      </c>
      <c r="D2" s="4"/>
      <c r="E2" s="5"/>
      <c r="F2" s="4"/>
    </row>
    <row r="3" spans="1:7" ht="15" customHeight="1" x14ac:dyDescent="0.25">
      <c r="A3" s="208" t="s">
        <v>249</v>
      </c>
      <c r="B3" s="208"/>
      <c r="C3" s="208"/>
      <c r="D3" s="208"/>
      <c r="E3" s="208"/>
      <c r="F3" s="208"/>
      <c r="G3" s="23"/>
    </row>
    <row r="4" spans="1:7" ht="15" customHeight="1" x14ac:dyDescent="0.25">
      <c r="A4" s="208" t="s">
        <v>392</v>
      </c>
      <c r="B4" s="208"/>
      <c r="C4" s="208"/>
      <c r="D4" s="208"/>
      <c r="E4" s="208"/>
      <c r="F4" s="208"/>
      <c r="G4" s="23"/>
    </row>
    <row r="5" spans="1:7" ht="15" customHeight="1" x14ac:dyDescent="0.25">
      <c r="A5" s="208" t="s">
        <v>42</v>
      </c>
      <c r="B5" s="208"/>
      <c r="C5" s="208"/>
      <c r="D5" s="208"/>
      <c r="E5" s="208"/>
      <c r="F5" s="208"/>
      <c r="G5" s="23"/>
    </row>
    <row r="6" spans="1:7" ht="15" customHeight="1" x14ac:dyDescent="0.25">
      <c r="A6" s="22"/>
      <c r="B6" s="22"/>
      <c r="C6" s="22"/>
      <c r="D6" s="22"/>
      <c r="E6" s="22"/>
      <c r="F6" s="22"/>
    </row>
    <row r="7" spans="1:7" ht="15.75" x14ac:dyDescent="0.25">
      <c r="B7" s="24"/>
      <c r="C7" s="24"/>
      <c r="D7" s="24"/>
      <c r="E7" s="25"/>
      <c r="F7" s="24" t="s">
        <v>348</v>
      </c>
    </row>
    <row r="8" spans="1:7" ht="15.75" customHeight="1" x14ac:dyDescent="0.2">
      <c r="A8" s="205" t="s">
        <v>43</v>
      </c>
      <c r="B8" s="205"/>
      <c r="C8" s="205"/>
      <c r="D8" s="205"/>
      <c r="E8" s="205"/>
      <c r="F8" s="206" t="s">
        <v>1</v>
      </c>
    </row>
    <row r="9" spans="1:7" ht="12.75" customHeight="1" x14ac:dyDescent="0.2">
      <c r="A9" s="205"/>
      <c r="B9" s="205"/>
      <c r="C9" s="205"/>
      <c r="D9" s="205"/>
      <c r="E9" s="205"/>
      <c r="F9" s="206"/>
    </row>
    <row r="10" spans="1:7" ht="15.75" x14ac:dyDescent="0.25">
      <c r="A10" s="10" t="s">
        <v>44</v>
      </c>
      <c r="B10" s="26"/>
      <c r="C10" s="26"/>
      <c r="D10" s="26"/>
      <c r="E10" s="26"/>
      <c r="F10" s="27">
        <f>F11+F16</f>
        <v>633640</v>
      </c>
    </row>
    <row r="11" spans="1:7" ht="15.75" x14ac:dyDescent="0.25">
      <c r="A11" s="28" t="s">
        <v>7</v>
      </c>
      <c r="B11" s="28"/>
      <c r="C11" s="28" t="s">
        <v>8</v>
      </c>
      <c r="D11" s="28"/>
      <c r="E11" s="28"/>
      <c r="F11" s="30">
        <f>SUM(F12:F14)</f>
        <v>516000</v>
      </c>
    </row>
    <row r="12" spans="1:7" ht="15.75" x14ac:dyDescent="0.25">
      <c r="A12" s="28"/>
      <c r="B12" s="28"/>
      <c r="C12" s="29" t="s">
        <v>46</v>
      </c>
      <c r="D12" s="29" t="s">
        <v>255</v>
      </c>
      <c r="E12" s="29"/>
      <c r="F12" s="31">
        <v>216000</v>
      </c>
    </row>
    <row r="13" spans="1:7" ht="15.75" x14ac:dyDescent="0.25">
      <c r="A13" s="29"/>
      <c r="B13" s="29"/>
      <c r="C13" s="29" t="s">
        <v>47</v>
      </c>
      <c r="D13" s="29" t="s">
        <v>251</v>
      </c>
      <c r="E13" s="29"/>
      <c r="F13" s="31">
        <v>300000</v>
      </c>
    </row>
    <row r="14" spans="1:7" ht="15.75" x14ac:dyDescent="0.25">
      <c r="A14" s="29"/>
      <c r="B14" s="29"/>
      <c r="C14" s="29" t="s">
        <v>48</v>
      </c>
      <c r="D14" s="29" t="s">
        <v>49</v>
      </c>
      <c r="E14" s="29"/>
      <c r="F14" s="31">
        <v>0</v>
      </c>
    </row>
    <row r="15" spans="1:7" ht="15.75" x14ac:dyDescent="0.25">
      <c r="A15" s="32"/>
      <c r="B15" s="33"/>
      <c r="C15" s="34"/>
      <c r="D15" s="34"/>
      <c r="E15" s="34"/>
      <c r="F15" s="31"/>
    </row>
    <row r="16" spans="1:7" ht="15.75" x14ac:dyDescent="0.25">
      <c r="A16" s="28" t="s">
        <v>14</v>
      </c>
      <c r="B16" s="28"/>
      <c r="C16" s="28" t="s">
        <v>15</v>
      </c>
      <c r="D16" s="28"/>
      <c r="E16" s="28"/>
      <c r="F16" s="30">
        <f>SUM(F17:F18)</f>
        <v>117640</v>
      </c>
    </row>
    <row r="17" spans="1:6" ht="15.75" x14ac:dyDescent="0.25">
      <c r="A17" s="29"/>
      <c r="B17" s="29" t="s">
        <v>50</v>
      </c>
      <c r="C17" s="29"/>
      <c r="D17" s="29" t="s">
        <v>372</v>
      </c>
      <c r="E17" s="29"/>
      <c r="F17" s="31">
        <v>117640</v>
      </c>
    </row>
    <row r="18" spans="1:6" ht="15.75" x14ac:dyDescent="0.25">
      <c r="A18" s="29"/>
      <c r="B18" s="29"/>
      <c r="C18" s="29"/>
      <c r="D18" s="29"/>
      <c r="E18" s="29"/>
      <c r="F18" s="31"/>
    </row>
    <row r="19" spans="1:6" ht="15.75" x14ac:dyDescent="0.25">
      <c r="A19" s="29"/>
      <c r="B19" s="29"/>
      <c r="C19" s="29"/>
      <c r="D19" s="29"/>
      <c r="E19" s="29"/>
      <c r="F19" s="31"/>
    </row>
    <row r="20" spans="1:6" ht="15.75" customHeight="1" x14ac:dyDescent="0.25">
      <c r="A20" s="35" t="s">
        <v>51</v>
      </c>
      <c r="B20" s="35"/>
      <c r="C20" s="35"/>
      <c r="D20" s="35"/>
      <c r="E20" s="35"/>
      <c r="F20" s="36">
        <f>SUM(F21)</f>
        <v>9530000</v>
      </c>
    </row>
    <row r="21" spans="1:6" ht="15.75" customHeight="1" x14ac:dyDescent="0.25">
      <c r="A21" s="28" t="s">
        <v>5</v>
      </c>
      <c r="B21" s="28"/>
      <c r="C21" s="28" t="s">
        <v>6</v>
      </c>
      <c r="D21" s="28"/>
      <c r="E21" s="28"/>
      <c r="F21" s="37">
        <f>F22+F25</f>
        <v>9530000</v>
      </c>
    </row>
    <row r="22" spans="1:6" ht="15.75" customHeight="1" x14ac:dyDescent="0.25">
      <c r="A22" s="29"/>
      <c r="B22" s="28" t="s">
        <v>52</v>
      </c>
      <c r="C22" s="28"/>
      <c r="D22" s="28" t="s">
        <v>53</v>
      </c>
      <c r="E22" s="28"/>
      <c r="F22" s="37">
        <f>SUM(F23:F24)</f>
        <v>2940000</v>
      </c>
    </row>
    <row r="23" spans="1:6" ht="15.75" customHeight="1" x14ac:dyDescent="0.25">
      <c r="A23" s="29"/>
      <c r="B23" s="29"/>
      <c r="C23" s="29"/>
      <c r="D23" s="29"/>
      <c r="E23" s="29" t="s">
        <v>54</v>
      </c>
      <c r="F23" s="38">
        <v>340000</v>
      </c>
    </row>
    <row r="24" spans="1:6" ht="15.75" customHeight="1" x14ac:dyDescent="0.25">
      <c r="A24" s="28"/>
      <c r="B24" s="28"/>
      <c r="C24" s="28"/>
      <c r="D24" s="28"/>
      <c r="E24" s="29" t="s">
        <v>250</v>
      </c>
      <c r="F24" s="39">
        <v>2600000</v>
      </c>
    </row>
    <row r="25" spans="1:6" ht="15.75" customHeight="1" x14ac:dyDescent="0.25">
      <c r="A25" s="28"/>
      <c r="B25" s="28" t="s">
        <v>55</v>
      </c>
      <c r="C25" s="28"/>
      <c r="D25" s="28" t="s">
        <v>56</v>
      </c>
      <c r="E25" s="28"/>
      <c r="F25" s="37">
        <f>F26+F28+F30+F33</f>
        <v>6590000</v>
      </c>
    </row>
    <row r="26" spans="1:6" ht="15.75" customHeight="1" x14ac:dyDescent="0.25">
      <c r="A26" s="28"/>
      <c r="B26" s="29"/>
      <c r="C26" s="29" t="s">
        <v>57</v>
      </c>
      <c r="D26" s="29" t="s">
        <v>58</v>
      </c>
      <c r="E26" s="29"/>
      <c r="F26" s="39">
        <f>F27</f>
        <v>5000000</v>
      </c>
    </row>
    <row r="27" spans="1:6" ht="15.75" customHeight="1" x14ac:dyDescent="0.25">
      <c r="A27" s="28"/>
      <c r="B27" s="29"/>
      <c r="C27" s="29"/>
      <c r="D27" s="29"/>
      <c r="E27" s="29" t="s">
        <v>59</v>
      </c>
      <c r="F27" s="38">
        <v>5000000</v>
      </c>
    </row>
    <row r="28" spans="1:6" ht="15.75" customHeight="1" x14ac:dyDescent="0.25">
      <c r="A28" s="28"/>
      <c r="B28" s="29"/>
      <c r="C28" s="29" t="s">
        <v>60</v>
      </c>
      <c r="D28" s="29" t="s">
        <v>61</v>
      </c>
      <c r="E28" s="29"/>
      <c r="F28" s="39">
        <f>F29</f>
        <v>1500000</v>
      </c>
    </row>
    <row r="29" spans="1:6" ht="15.75" customHeight="1" x14ac:dyDescent="0.25">
      <c r="A29" s="28"/>
      <c r="B29" s="29"/>
      <c r="C29" s="29"/>
      <c r="D29" s="29"/>
      <c r="E29" s="29" t="s">
        <v>62</v>
      </c>
      <c r="F29" s="39">
        <v>1500000</v>
      </c>
    </row>
    <row r="30" spans="1:6" ht="15.75" customHeight="1" x14ac:dyDescent="0.25">
      <c r="A30" s="28"/>
      <c r="B30" s="29"/>
      <c r="C30" s="29" t="s">
        <v>63</v>
      </c>
      <c r="D30" s="29" t="s">
        <v>64</v>
      </c>
      <c r="E30" s="29"/>
      <c r="F30" s="39">
        <f>F31+F32</f>
        <v>80000</v>
      </c>
    </row>
    <row r="31" spans="1:6" ht="15.75" customHeight="1" x14ac:dyDescent="0.25">
      <c r="A31" s="28"/>
      <c r="B31" s="29"/>
      <c r="C31" s="29"/>
      <c r="D31" s="29"/>
      <c r="E31" s="29" t="s">
        <v>65</v>
      </c>
      <c r="F31" s="39">
        <v>80000</v>
      </c>
    </row>
    <row r="32" spans="1:6" ht="15.75" customHeight="1" x14ac:dyDescent="0.25">
      <c r="A32" s="29"/>
      <c r="B32" s="29"/>
      <c r="C32" s="29"/>
      <c r="D32" s="29"/>
      <c r="E32" s="29" t="s">
        <v>66</v>
      </c>
      <c r="F32" s="38">
        <v>0</v>
      </c>
    </row>
    <row r="33" spans="1:8" ht="15.75" customHeight="1" x14ac:dyDescent="0.25">
      <c r="A33" s="29"/>
      <c r="B33" s="29"/>
      <c r="C33" s="29" t="s">
        <v>67</v>
      </c>
      <c r="D33" s="29"/>
      <c r="E33" s="29" t="s">
        <v>68</v>
      </c>
      <c r="F33" s="39">
        <v>10000</v>
      </c>
    </row>
    <row r="34" spans="1:8" ht="15.75" customHeight="1" x14ac:dyDescent="0.25">
      <c r="A34" s="29"/>
      <c r="B34" s="29"/>
      <c r="C34" s="29" t="s">
        <v>69</v>
      </c>
      <c r="D34" s="29"/>
      <c r="E34" s="29" t="s">
        <v>70</v>
      </c>
      <c r="F34" s="39">
        <v>0</v>
      </c>
    </row>
    <row r="35" spans="1:8" ht="15.75" customHeight="1" x14ac:dyDescent="0.25">
      <c r="A35" s="29"/>
      <c r="B35" s="29"/>
      <c r="C35" s="29"/>
      <c r="D35" s="29"/>
      <c r="E35" s="29"/>
      <c r="F35" s="39"/>
    </row>
    <row r="36" spans="1:8" ht="15.75" customHeight="1" x14ac:dyDescent="0.25">
      <c r="A36" s="10" t="s">
        <v>71</v>
      </c>
      <c r="B36" s="17"/>
      <c r="C36" s="17"/>
      <c r="D36" s="17"/>
      <c r="E36" s="17"/>
      <c r="F36" s="36">
        <f>SUM(F37)</f>
        <v>86000</v>
      </c>
    </row>
    <row r="37" spans="1:8" ht="15.75" customHeight="1" x14ac:dyDescent="0.25">
      <c r="A37" s="28" t="s">
        <v>7</v>
      </c>
      <c r="B37" s="28"/>
      <c r="C37" s="28" t="s">
        <v>8</v>
      </c>
      <c r="D37" s="28"/>
      <c r="E37" s="28"/>
      <c r="F37" s="37">
        <f>F38+F39</f>
        <v>86000</v>
      </c>
    </row>
    <row r="38" spans="1:8" ht="15.75" customHeight="1" x14ac:dyDescent="0.25">
      <c r="A38" s="28"/>
      <c r="B38" s="28"/>
      <c r="C38" s="29" t="s">
        <v>46</v>
      </c>
      <c r="D38" s="29" t="s">
        <v>252</v>
      </c>
      <c r="E38" s="29"/>
      <c r="F38" s="39">
        <v>50000</v>
      </c>
    </row>
    <row r="39" spans="1:8" ht="15.75" customHeight="1" x14ac:dyDescent="0.25">
      <c r="A39" s="29"/>
      <c r="B39" s="29"/>
      <c r="C39" s="29" t="s">
        <v>47</v>
      </c>
      <c r="D39" s="29" t="s">
        <v>253</v>
      </c>
      <c r="E39" s="29"/>
      <c r="F39" s="39">
        <v>36000</v>
      </c>
    </row>
    <row r="40" spans="1:8" ht="15.75" customHeight="1" x14ac:dyDescent="0.25">
      <c r="A40" s="29"/>
      <c r="B40" s="29"/>
      <c r="C40" s="29"/>
      <c r="D40" s="29"/>
      <c r="E40" s="29"/>
      <c r="F40" s="39"/>
    </row>
    <row r="41" spans="1:8" ht="15.75" customHeight="1" x14ac:dyDescent="0.25">
      <c r="A41" s="35" t="s">
        <v>73</v>
      </c>
      <c r="B41" s="35"/>
      <c r="C41" s="35"/>
      <c r="D41" s="35"/>
      <c r="E41" s="35"/>
      <c r="F41" s="36">
        <f>F42+F50</f>
        <v>24347592</v>
      </c>
      <c r="G41" s="40"/>
      <c r="H41" s="40"/>
    </row>
    <row r="42" spans="1:8" ht="15.75" customHeight="1" x14ac:dyDescent="0.25">
      <c r="A42" s="28" t="s">
        <v>3</v>
      </c>
      <c r="B42" s="28"/>
      <c r="C42" s="28" t="s">
        <v>4</v>
      </c>
      <c r="D42" s="28"/>
      <c r="E42" s="29"/>
      <c r="F42" s="37">
        <f>F43</f>
        <v>19063592</v>
      </c>
    </row>
    <row r="43" spans="1:8" ht="15.75" customHeight="1" x14ac:dyDescent="0.25">
      <c r="A43" s="29"/>
      <c r="B43" s="29" t="s">
        <v>74</v>
      </c>
      <c r="C43" s="29"/>
      <c r="D43" s="29" t="s">
        <v>75</v>
      </c>
      <c r="E43" s="29"/>
      <c r="F43" s="39">
        <f>SUM(F44:F49)</f>
        <v>19063592</v>
      </c>
    </row>
    <row r="44" spans="1:8" ht="15.75" customHeight="1" x14ac:dyDescent="0.25">
      <c r="A44" s="28"/>
      <c r="B44" s="28"/>
      <c r="C44" s="29" t="s">
        <v>76</v>
      </c>
      <c r="D44" s="29" t="s">
        <v>77</v>
      </c>
      <c r="E44" s="29"/>
      <c r="F44" s="39">
        <v>12363592</v>
      </c>
    </row>
    <row r="45" spans="1:8" ht="15.75" customHeight="1" x14ac:dyDescent="0.25">
      <c r="A45" s="29"/>
      <c r="B45" s="29"/>
      <c r="C45" s="29" t="s">
        <v>78</v>
      </c>
      <c r="D45" s="29" t="s">
        <v>79</v>
      </c>
      <c r="E45" s="29"/>
      <c r="F45" s="39">
        <v>0</v>
      </c>
    </row>
    <row r="46" spans="1:8" ht="15.75" customHeight="1" x14ac:dyDescent="0.25">
      <c r="A46" s="29"/>
      <c r="B46" s="29"/>
      <c r="C46" s="29" t="s">
        <v>80</v>
      </c>
      <c r="D46" s="29" t="s">
        <v>81</v>
      </c>
      <c r="E46" s="29"/>
      <c r="F46" s="39">
        <v>5500000</v>
      </c>
    </row>
    <row r="47" spans="1:8" ht="15.75" customHeight="1" x14ac:dyDescent="0.25">
      <c r="A47" s="29"/>
      <c r="B47" s="29"/>
      <c r="C47" s="29" t="s">
        <v>82</v>
      </c>
      <c r="D47" s="29" t="s">
        <v>83</v>
      </c>
      <c r="E47" s="29"/>
      <c r="F47" s="38">
        <v>1200000</v>
      </c>
    </row>
    <row r="48" spans="1:8" ht="15.75" customHeight="1" x14ac:dyDescent="0.25">
      <c r="A48" s="29"/>
      <c r="B48" s="29"/>
      <c r="C48" s="29" t="s">
        <v>84</v>
      </c>
      <c r="D48" s="29" t="s">
        <v>85</v>
      </c>
      <c r="E48" s="29"/>
      <c r="F48" s="39">
        <v>0</v>
      </c>
    </row>
    <row r="49" spans="1:6" ht="15.75" customHeight="1" x14ac:dyDescent="0.25">
      <c r="A49" s="29"/>
      <c r="B49" s="29"/>
      <c r="C49" s="29" t="s">
        <v>86</v>
      </c>
      <c r="D49" s="29" t="s">
        <v>87</v>
      </c>
      <c r="E49" s="29"/>
      <c r="F49" s="38">
        <v>0</v>
      </c>
    </row>
    <row r="50" spans="1:6" ht="15.75" customHeight="1" x14ac:dyDescent="0.25">
      <c r="A50" s="28" t="s">
        <v>12</v>
      </c>
      <c r="B50" s="28"/>
      <c r="C50" s="28" t="s">
        <v>13</v>
      </c>
      <c r="D50" s="28"/>
      <c r="E50" s="28"/>
      <c r="F50" s="37">
        <f>F51</f>
        <v>5284000</v>
      </c>
    </row>
    <row r="51" spans="1:6" ht="15.75" customHeight="1" x14ac:dyDescent="0.25">
      <c r="A51" s="29"/>
      <c r="B51" s="29" t="s">
        <v>259</v>
      </c>
      <c r="C51" s="29"/>
      <c r="D51" s="29" t="s">
        <v>88</v>
      </c>
      <c r="E51" s="29"/>
      <c r="F51" s="39">
        <f>F52</f>
        <v>5284000</v>
      </c>
    </row>
    <row r="52" spans="1:6" ht="15.75" customHeight="1" x14ac:dyDescent="0.25">
      <c r="A52" s="29"/>
      <c r="B52" s="29"/>
      <c r="C52" s="29"/>
      <c r="D52" s="29" t="s">
        <v>379</v>
      </c>
      <c r="E52" s="29"/>
      <c r="F52" s="39">
        <v>5284000</v>
      </c>
    </row>
    <row r="53" spans="1:6" ht="15.75" customHeight="1" x14ac:dyDescent="0.25">
      <c r="A53" s="35" t="s">
        <v>89</v>
      </c>
      <c r="B53" s="35"/>
      <c r="C53" s="35"/>
      <c r="D53" s="35"/>
      <c r="E53" s="35"/>
      <c r="F53" s="36">
        <f>SUM(F54)</f>
        <v>18700000</v>
      </c>
    </row>
    <row r="54" spans="1:6" ht="15.75" customHeight="1" x14ac:dyDescent="0.25">
      <c r="A54" s="28" t="s">
        <v>19</v>
      </c>
      <c r="B54" s="28"/>
      <c r="C54" s="28" t="s">
        <v>18</v>
      </c>
      <c r="D54" s="28"/>
      <c r="E54" s="28"/>
      <c r="F54" s="37">
        <f>SUM(F55)</f>
        <v>18700000</v>
      </c>
    </row>
    <row r="55" spans="1:6" ht="15.75" customHeight="1" x14ac:dyDescent="0.25">
      <c r="A55" s="29"/>
      <c r="B55" s="29" t="s">
        <v>90</v>
      </c>
      <c r="C55" s="29"/>
      <c r="D55" s="29" t="s">
        <v>91</v>
      </c>
      <c r="E55" s="29"/>
      <c r="F55" s="39">
        <f>SUM(F56:F58)</f>
        <v>18700000</v>
      </c>
    </row>
    <row r="56" spans="1:6" ht="15.75" customHeight="1" x14ac:dyDescent="0.25">
      <c r="A56" s="29"/>
      <c r="B56" s="29"/>
      <c r="C56" s="29" t="s">
        <v>92</v>
      </c>
      <c r="D56" s="29"/>
      <c r="E56" s="29" t="s">
        <v>93</v>
      </c>
      <c r="F56" s="39">
        <v>15000000</v>
      </c>
    </row>
    <row r="57" spans="1:6" ht="15.75" customHeight="1" x14ac:dyDescent="0.25">
      <c r="A57" s="29"/>
      <c r="B57" s="29"/>
      <c r="C57" s="29" t="s">
        <v>94</v>
      </c>
      <c r="D57" s="29"/>
      <c r="E57" s="41" t="s">
        <v>95</v>
      </c>
      <c r="F57" s="39">
        <v>3700000</v>
      </c>
    </row>
    <row r="58" spans="1:6" ht="15.75" customHeight="1" x14ac:dyDescent="0.25">
      <c r="A58" s="29"/>
      <c r="B58" s="29"/>
      <c r="C58" s="29" t="s">
        <v>96</v>
      </c>
      <c r="D58" s="29"/>
      <c r="E58" s="29" t="s">
        <v>97</v>
      </c>
      <c r="F58" s="39">
        <v>0</v>
      </c>
    </row>
    <row r="59" spans="1:6" ht="15.75" customHeight="1" x14ac:dyDescent="0.25">
      <c r="A59" s="10" t="s">
        <v>98</v>
      </c>
      <c r="B59" s="17"/>
      <c r="C59" s="17"/>
      <c r="D59" s="42"/>
      <c r="E59" s="43"/>
      <c r="F59" s="36">
        <f>F60</f>
        <v>2894710</v>
      </c>
    </row>
    <row r="60" spans="1:6" ht="15.75" customHeight="1" x14ac:dyDescent="0.25">
      <c r="A60" s="28" t="s">
        <v>3</v>
      </c>
      <c r="B60" s="28"/>
      <c r="C60" s="28" t="s">
        <v>4</v>
      </c>
      <c r="D60" s="28"/>
      <c r="E60" s="29"/>
      <c r="F60" s="37">
        <f>F61</f>
        <v>2894710</v>
      </c>
    </row>
    <row r="61" spans="1:6" ht="15.75" customHeight="1" x14ac:dyDescent="0.25">
      <c r="A61" s="29"/>
      <c r="B61" s="29" t="s">
        <v>45</v>
      </c>
      <c r="C61" s="29"/>
      <c r="D61" s="29" t="s">
        <v>99</v>
      </c>
      <c r="E61" s="29"/>
      <c r="F61" s="39">
        <v>2894710</v>
      </c>
    </row>
    <row r="62" spans="1:6" ht="15.75" customHeight="1" x14ac:dyDescent="0.25">
      <c r="A62" s="29"/>
      <c r="B62" s="29"/>
      <c r="C62" s="29"/>
      <c r="D62" s="29"/>
      <c r="E62" s="29"/>
      <c r="F62" s="39"/>
    </row>
    <row r="63" spans="1:6" ht="15.75" customHeight="1" x14ac:dyDescent="0.25">
      <c r="A63" s="35"/>
      <c r="B63" s="35"/>
      <c r="C63" s="35" t="s">
        <v>105</v>
      </c>
      <c r="D63" s="35"/>
      <c r="E63" s="35"/>
      <c r="F63" s="36">
        <f>F10+F20+F36+F41+F53+F59</f>
        <v>56191942</v>
      </c>
    </row>
    <row r="64" spans="1:6" ht="15.75" customHeight="1" x14ac:dyDescent="0.25">
      <c r="A64" s="29"/>
      <c r="B64" s="29"/>
      <c r="C64" s="28"/>
      <c r="D64" s="29"/>
      <c r="E64" s="29"/>
      <c r="F64" s="37"/>
    </row>
    <row r="65" spans="1:6" ht="15.75" customHeight="1" x14ac:dyDescent="0.25">
      <c r="A65" s="28" t="s">
        <v>3</v>
      </c>
      <c r="B65" s="28"/>
      <c r="C65" s="28" t="s">
        <v>4</v>
      </c>
      <c r="D65" s="28"/>
      <c r="E65" s="29"/>
      <c r="F65" s="39">
        <f>F42+F60</f>
        <v>21958302</v>
      </c>
    </row>
    <row r="66" spans="1:6" ht="15.75" customHeight="1" x14ac:dyDescent="0.25">
      <c r="A66" s="28" t="s">
        <v>12</v>
      </c>
      <c r="B66" s="28"/>
      <c r="C66" s="28" t="s">
        <v>13</v>
      </c>
      <c r="D66" s="28"/>
      <c r="E66" s="28"/>
      <c r="F66" s="39">
        <f>F50</f>
        <v>5284000</v>
      </c>
    </row>
    <row r="67" spans="1:6" ht="15.75" customHeight="1" x14ac:dyDescent="0.25">
      <c r="A67" s="28" t="s">
        <v>5</v>
      </c>
      <c r="B67" s="28"/>
      <c r="C67" s="28" t="s">
        <v>6</v>
      </c>
      <c r="D67" s="28"/>
      <c r="E67" s="28"/>
      <c r="F67" s="39">
        <f>F21</f>
        <v>9530000</v>
      </c>
    </row>
    <row r="68" spans="1:6" ht="15.75" customHeight="1" x14ac:dyDescent="0.25">
      <c r="A68" s="28" t="s">
        <v>7</v>
      </c>
      <c r="B68" s="28"/>
      <c r="C68" s="28" t="s">
        <v>8</v>
      </c>
      <c r="D68" s="28"/>
      <c r="E68" s="28"/>
      <c r="F68" s="39">
        <f>F11+F37</f>
        <v>602000</v>
      </c>
    </row>
    <row r="69" spans="1:6" ht="15.75" customHeight="1" x14ac:dyDescent="0.25">
      <c r="A69" s="28" t="s">
        <v>14</v>
      </c>
      <c r="B69" s="28"/>
      <c r="C69" s="28" t="s">
        <v>15</v>
      </c>
      <c r="D69" s="28"/>
      <c r="E69" s="28"/>
      <c r="F69" s="39">
        <f>F16</f>
        <v>117640</v>
      </c>
    </row>
    <row r="70" spans="1:6" ht="15.75" customHeight="1" x14ac:dyDescent="0.25">
      <c r="A70" s="28" t="s">
        <v>19</v>
      </c>
      <c r="B70" s="28"/>
      <c r="C70" s="28" t="s">
        <v>18</v>
      </c>
      <c r="D70" s="28"/>
      <c r="E70" s="28"/>
      <c r="F70" s="39">
        <f>F53</f>
        <v>18700000</v>
      </c>
    </row>
    <row r="71" spans="1:6" ht="15.75" customHeight="1" x14ac:dyDescent="0.25">
      <c r="A71" s="29"/>
      <c r="B71" s="29"/>
      <c r="C71" s="28" t="s">
        <v>105</v>
      </c>
      <c r="D71" s="29"/>
      <c r="E71" s="29"/>
      <c r="F71" s="37">
        <f>SUM(F65:F70)</f>
        <v>56191942</v>
      </c>
    </row>
  </sheetData>
  <sheetProtection selectLockedCells="1" selectUnlockedCells="1"/>
  <mergeCells count="6">
    <mergeCell ref="A8:E9"/>
    <mergeCell ref="F8:F9"/>
    <mergeCell ref="A1:F1"/>
    <mergeCell ref="A3:F3"/>
    <mergeCell ref="A4:F4"/>
    <mergeCell ref="A5:F5"/>
  </mergeCells>
  <phoneticPr fontId="0" type="noConversion"/>
  <pageMargins left="0.23622047244094491" right="0.23622047244094491" top="0.74803149606299213" bottom="0.74803149606299213" header="0.51181102362204722" footer="0.51181102362204722"/>
  <pageSetup paperSize="9" scale="88" firstPageNumber="0" orientation="portrait" horizontalDpi="300" verticalDpi="300" r:id="rId1"/>
  <headerFooter alignWithMargins="0"/>
  <rowBreaks count="1" manualBreakCount="1">
    <brk id="5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/>
  <dimension ref="A1:H64"/>
  <sheetViews>
    <sheetView topLeftCell="A4" workbookViewId="0">
      <selection activeCell="E2" sqref="E2:G2"/>
    </sheetView>
  </sheetViews>
  <sheetFormatPr defaultRowHeight="15.75" x14ac:dyDescent="0.25"/>
  <cols>
    <col min="1" max="1" width="4.28515625" style="1" customWidth="1"/>
    <col min="2" max="2" width="4.7109375" style="1" customWidth="1"/>
    <col min="3" max="3" width="6.140625" style="1" customWidth="1"/>
    <col min="4" max="4" width="3.5703125" style="1" customWidth="1"/>
    <col min="5" max="5" width="48" style="1" customWidth="1"/>
    <col min="6" max="6" width="11.5703125" style="1" customWidth="1"/>
    <col min="7" max="7" width="11.28515625" style="1" customWidth="1"/>
    <col min="8" max="8" width="12" style="1" customWidth="1"/>
    <col min="9" max="16384" width="9.140625" style="1"/>
  </cols>
  <sheetData>
    <row r="1" spans="1:8" x14ac:dyDescent="0.25">
      <c r="A1" s="207"/>
      <c r="B1" s="207"/>
      <c r="C1" s="207"/>
      <c r="D1" s="207"/>
      <c r="E1" s="207"/>
      <c r="F1" s="207"/>
      <c r="G1" s="207"/>
      <c r="H1" s="24"/>
    </row>
    <row r="2" spans="1:8" ht="15.75" customHeight="1" x14ac:dyDescent="0.25">
      <c r="A2" s="24"/>
      <c r="B2" s="24"/>
      <c r="C2" s="24"/>
      <c r="D2" s="24"/>
      <c r="E2" s="211" t="s">
        <v>398</v>
      </c>
      <c r="F2" s="211"/>
      <c r="G2" s="211"/>
      <c r="H2" s="24"/>
    </row>
    <row r="3" spans="1:8" ht="15.75" customHeight="1" x14ac:dyDescent="0.25">
      <c r="A3" s="208" t="s">
        <v>249</v>
      </c>
      <c r="B3" s="208"/>
      <c r="C3" s="208"/>
      <c r="D3" s="208"/>
      <c r="E3" s="208"/>
      <c r="F3" s="208"/>
      <c r="G3" s="208"/>
      <c r="H3" s="24"/>
    </row>
    <row r="4" spans="1:8" ht="15.75" customHeight="1" x14ac:dyDescent="0.25">
      <c r="A4" s="208" t="s">
        <v>392</v>
      </c>
      <c r="B4" s="208"/>
      <c r="C4" s="208"/>
      <c r="D4" s="208"/>
      <c r="E4" s="208"/>
      <c r="F4" s="208"/>
      <c r="G4" s="208"/>
      <c r="H4" s="24"/>
    </row>
    <row r="5" spans="1:8" ht="15.75" customHeight="1" x14ac:dyDescent="0.25">
      <c r="A5" s="208" t="s">
        <v>106</v>
      </c>
      <c r="B5" s="208"/>
      <c r="C5" s="208"/>
      <c r="D5" s="208"/>
      <c r="E5" s="208"/>
      <c r="F5" s="208"/>
      <c r="G5" s="208"/>
      <c r="H5" s="24"/>
    </row>
    <row r="6" spans="1:8" ht="15.75" customHeight="1" x14ac:dyDescent="0.25">
      <c r="B6" s="24"/>
      <c r="C6" s="24"/>
      <c r="D6" s="24"/>
      <c r="E6" s="25"/>
      <c r="F6" s="25"/>
      <c r="G6" s="24" t="s">
        <v>348</v>
      </c>
      <c r="H6" s="24"/>
    </row>
    <row r="7" spans="1:8" ht="15.75" customHeight="1" x14ac:dyDescent="0.25">
      <c r="A7" s="209" t="s">
        <v>107</v>
      </c>
      <c r="B7" s="209"/>
      <c r="C7" s="209"/>
      <c r="D7" s="209"/>
      <c r="E7" s="209"/>
      <c r="F7" s="209"/>
      <c r="G7" s="210" t="s">
        <v>1</v>
      </c>
    </row>
    <row r="8" spans="1:8" ht="15.75" customHeight="1" x14ac:dyDescent="0.25">
      <c r="A8" s="209"/>
      <c r="B8" s="209"/>
      <c r="C8" s="209"/>
      <c r="D8" s="209"/>
      <c r="E8" s="209"/>
      <c r="F8" s="209"/>
      <c r="G8" s="210"/>
    </row>
    <row r="9" spans="1:8" ht="15.75" customHeight="1" x14ac:dyDescent="0.25">
      <c r="A9" s="209"/>
      <c r="B9" s="209"/>
      <c r="C9" s="209"/>
      <c r="D9" s="209"/>
      <c r="E9" s="209"/>
      <c r="F9" s="209"/>
      <c r="G9" s="210"/>
    </row>
    <row r="10" spans="1:8" ht="15.75" customHeight="1" x14ac:dyDescent="0.25">
      <c r="A10" s="35" t="s">
        <v>3</v>
      </c>
      <c r="B10" s="35"/>
      <c r="C10" s="35" t="s">
        <v>4</v>
      </c>
      <c r="D10" s="35"/>
      <c r="E10" s="35"/>
      <c r="F10" s="26"/>
      <c r="G10" s="27">
        <f>G11+G25+G27</f>
        <v>21958302</v>
      </c>
    </row>
    <row r="11" spans="1:8" ht="15.75" customHeight="1" x14ac:dyDescent="0.25">
      <c r="A11" s="29"/>
      <c r="B11" s="28" t="s">
        <v>74</v>
      </c>
      <c r="C11" s="28"/>
      <c r="D11" s="28" t="s">
        <v>75</v>
      </c>
      <c r="E11" s="28"/>
      <c r="F11" s="29"/>
      <c r="G11" s="37">
        <f>G12+G22+G23</f>
        <v>19063592</v>
      </c>
    </row>
    <row r="12" spans="1:8" ht="15.75" customHeight="1" x14ac:dyDescent="0.25">
      <c r="A12" s="28"/>
      <c r="B12" s="28"/>
      <c r="C12" s="29" t="s">
        <v>76</v>
      </c>
      <c r="D12" s="29" t="s">
        <v>77</v>
      </c>
      <c r="E12" s="29"/>
      <c r="F12" s="39">
        <f>SUM(F13:F22)</f>
        <v>12363592</v>
      </c>
      <c r="G12" s="89">
        <f>F12</f>
        <v>12363592</v>
      </c>
    </row>
    <row r="13" spans="1:8" ht="15.75" customHeight="1" x14ac:dyDescent="0.25">
      <c r="A13" s="28"/>
      <c r="B13" s="28"/>
      <c r="C13" s="29"/>
      <c r="D13" s="29"/>
      <c r="E13" s="29" t="s">
        <v>108</v>
      </c>
      <c r="F13" s="88">
        <v>1326850</v>
      </c>
      <c r="G13" s="90"/>
    </row>
    <row r="14" spans="1:8" ht="15.75" customHeight="1" x14ac:dyDescent="0.25">
      <c r="A14" s="28"/>
      <c r="B14" s="28"/>
      <c r="C14" s="29"/>
      <c r="D14" s="29"/>
      <c r="E14" s="29" t="s">
        <v>109</v>
      </c>
      <c r="F14" s="88">
        <v>3040000</v>
      </c>
      <c r="G14" s="90"/>
    </row>
    <row r="15" spans="1:8" ht="15.75" customHeight="1" x14ac:dyDescent="0.25">
      <c r="A15" s="28"/>
      <c r="B15" s="28"/>
      <c r="C15" s="29"/>
      <c r="D15" s="29"/>
      <c r="E15" s="29" t="s">
        <v>110</v>
      </c>
      <c r="F15" s="88">
        <v>100000</v>
      </c>
      <c r="G15" s="90"/>
    </row>
    <row r="16" spans="1:8" ht="15.75" customHeight="1" x14ac:dyDescent="0.25">
      <c r="A16" s="28"/>
      <c r="B16" s="28"/>
      <c r="C16" s="29"/>
      <c r="D16" s="29"/>
      <c r="E16" s="29" t="s">
        <v>111</v>
      </c>
      <c r="F16" s="88">
        <v>853520</v>
      </c>
      <c r="G16" s="90"/>
    </row>
    <row r="17" spans="1:8" ht="15.75" customHeight="1" x14ac:dyDescent="0.25">
      <c r="A17" s="28"/>
      <c r="B17" s="28"/>
      <c r="C17" s="29"/>
      <c r="D17" s="29"/>
      <c r="E17" s="29" t="s">
        <v>112</v>
      </c>
      <c r="F17" s="88">
        <v>5000000</v>
      </c>
      <c r="G17" s="90"/>
    </row>
    <row r="18" spans="1:8" ht="15.75" customHeight="1" x14ac:dyDescent="0.25">
      <c r="A18" s="28"/>
      <c r="B18" s="28"/>
      <c r="C18" s="29"/>
      <c r="D18" s="29"/>
      <c r="E18" s="29" t="s">
        <v>285</v>
      </c>
      <c r="F18" s="88">
        <v>68000</v>
      </c>
      <c r="G18" s="90"/>
    </row>
    <row r="19" spans="1:8" ht="15.75" customHeight="1" x14ac:dyDescent="0.25">
      <c r="A19" s="28"/>
      <c r="B19" s="28"/>
      <c r="C19" s="29"/>
      <c r="D19" s="29"/>
      <c r="E19" s="29" t="s">
        <v>286</v>
      </c>
      <c r="F19" s="98">
        <v>89250</v>
      </c>
      <c r="G19" s="99"/>
    </row>
    <row r="20" spans="1:8" ht="15.75" customHeight="1" x14ac:dyDescent="0.25">
      <c r="A20" s="28"/>
      <c r="B20" s="28"/>
      <c r="C20" s="29"/>
      <c r="D20" s="29"/>
      <c r="E20" s="97" t="s">
        <v>287</v>
      </c>
      <c r="F20" s="102">
        <v>1885972</v>
      </c>
      <c r="G20" s="90"/>
    </row>
    <row r="21" spans="1:8" ht="15.75" customHeight="1" x14ac:dyDescent="0.25">
      <c r="A21" s="28"/>
      <c r="B21" s="28"/>
      <c r="C21" s="29"/>
      <c r="D21" s="29"/>
      <c r="E21" s="97" t="s">
        <v>288</v>
      </c>
      <c r="F21" s="102"/>
      <c r="G21" s="90"/>
    </row>
    <row r="22" spans="1:8" ht="15.75" customHeight="1" x14ac:dyDescent="0.25">
      <c r="A22" s="29"/>
      <c r="B22" s="29"/>
      <c r="C22" s="29" t="s">
        <v>80</v>
      </c>
      <c r="D22" s="29" t="s">
        <v>113</v>
      </c>
      <c r="E22" s="29"/>
      <c r="F22" s="100"/>
      <c r="G22" s="101">
        <v>5500000</v>
      </c>
    </row>
    <row r="23" spans="1:8" ht="15.75" customHeight="1" x14ac:dyDescent="0.25">
      <c r="A23" s="29"/>
      <c r="B23" s="29"/>
      <c r="C23" s="29" t="s">
        <v>82</v>
      </c>
      <c r="D23" s="29" t="s">
        <v>83</v>
      </c>
      <c r="E23" s="29"/>
      <c r="F23" s="29"/>
      <c r="G23" s="39">
        <v>1200000</v>
      </c>
    </row>
    <row r="24" spans="1:8" ht="15.75" customHeight="1" x14ac:dyDescent="0.25">
      <c r="A24" s="29"/>
      <c r="B24" s="29"/>
      <c r="C24" s="29"/>
      <c r="D24" s="29"/>
      <c r="E24" s="29"/>
      <c r="F24" s="29"/>
      <c r="G24" s="39"/>
    </row>
    <row r="25" spans="1:8" ht="15.75" customHeight="1" x14ac:dyDescent="0.25">
      <c r="A25" s="29"/>
      <c r="B25" s="28" t="s">
        <v>114</v>
      </c>
      <c r="C25" s="28"/>
      <c r="D25" s="28" t="s">
        <v>115</v>
      </c>
      <c r="E25" s="28"/>
      <c r="F25" s="29"/>
      <c r="G25" s="37">
        <f>G26</f>
        <v>0</v>
      </c>
    </row>
    <row r="26" spans="1:8" ht="15.75" customHeight="1" x14ac:dyDescent="0.25">
      <c r="A26" s="29"/>
      <c r="B26" s="29"/>
      <c r="C26" s="29"/>
      <c r="D26" s="29"/>
      <c r="E26" s="29" t="s">
        <v>116</v>
      </c>
      <c r="F26" s="29"/>
      <c r="G26" s="39">
        <v>0</v>
      </c>
    </row>
    <row r="27" spans="1:8" ht="15.75" customHeight="1" x14ac:dyDescent="0.25">
      <c r="A27" s="29"/>
      <c r="B27" s="28" t="s">
        <v>45</v>
      </c>
      <c r="C27" s="28"/>
      <c r="D27" s="28" t="s">
        <v>99</v>
      </c>
      <c r="E27" s="28"/>
      <c r="F27" s="29"/>
      <c r="G27" s="37">
        <f>G28</f>
        <v>2894710</v>
      </c>
    </row>
    <row r="28" spans="1:8" ht="15.75" customHeight="1" x14ac:dyDescent="0.25">
      <c r="A28" s="29"/>
      <c r="B28" s="33"/>
      <c r="C28" s="33"/>
      <c r="D28" s="33"/>
      <c r="E28" s="34" t="s">
        <v>117</v>
      </c>
      <c r="F28" s="29"/>
      <c r="G28" s="39">
        <v>2894710</v>
      </c>
    </row>
    <row r="29" spans="1:8" ht="15.75" customHeight="1" x14ac:dyDescent="0.25">
      <c r="A29" s="35" t="s">
        <v>12</v>
      </c>
      <c r="B29" s="35"/>
      <c r="C29" s="35" t="s">
        <v>13</v>
      </c>
      <c r="D29" s="35"/>
      <c r="E29" s="35"/>
      <c r="F29" s="35"/>
      <c r="G29" s="93">
        <f>G30</f>
        <v>5284000</v>
      </c>
      <c r="H29" s="91"/>
    </row>
    <row r="30" spans="1:8" ht="15.75" customHeight="1" x14ac:dyDescent="0.25">
      <c r="A30" s="29"/>
      <c r="B30" s="28" t="s">
        <v>259</v>
      </c>
      <c r="C30" s="28"/>
      <c r="D30" s="28" t="s">
        <v>260</v>
      </c>
      <c r="E30" s="28"/>
      <c r="F30" s="29"/>
      <c r="G30" s="94">
        <f>G31</f>
        <v>5284000</v>
      </c>
      <c r="H30" s="91"/>
    </row>
    <row r="31" spans="1:8" ht="15.75" customHeight="1" x14ac:dyDescent="0.25">
      <c r="A31" s="29"/>
      <c r="B31" s="29"/>
      <c r="C31" s="29"/>
      <c r="D31" s="29" t="s">
        <v>379</v>
      </c>
      <c r="E31" s="29"/>
      <c r="F31" s="29"/>
      <c r="G31" s="95">
        <v>5284000</v>
      </c>
      <c r="H31" s="92"/>
    </row>
    <row r="32" spans="1:8" ht="15.75" customHeight="1" x14ac:dyDescent="0.25">
      <c r="A32" s="35" t="s">
        <v>5</v>
      </c>
      <c r="B32" s="35"/>
      <c r="C32" s="35" t="s">
        <v>6</v>
      </c>
      <c r="D32" s="35"/>
      <c r="E32" s="35"/>
      <c r="F32" s="35"/>
      <c r="G32" s="36">
        <f>G33+G36</f>
        <v>9530000</v>
      </c>
    </row>
    <row r="33" spans="1:7" ht="15.75" customHeight="1" x14ac:dyDescent="0.25">
      <c r="A33" s="29"/>
      <c r="B33" s="28" t="s">
        <v>52</v>
      </c>
      <c r="C33" s="28"/>
      <c r="D33" s="28" t="s">
        <v>53</v>
      </c>
      <c r="E33" s="28"/>
      <c r="F33" s="29"/>
      <c r="G33" s="37">
        <f>SUM(G34:G35)</f>
        <v>2940000</v>
      </c>
    </row>
    <row r="34" spans="1:7" ht="15.75" customHeight="1" x14ac:dyDescent="0.25">
      <c r="A34" s="29"/>
      <c r="B34" s="29"/>
      <c r="C34" s="29"/>
      <c r="D34" s="29"/>
      <c r="E34" s="29" t="s">
        <v>54</v>
      </c>
      <c r="F34" s="29"/>
      <c r="G34" s="39">
        <v>340000</v>
      </c>
    </row>
    <row r="35" spans="1:7" ht="15.75" customHeight="1" x14ac:dyDescent="0.25">
      <c r="A35" s="28"/>
      <c r="B35" s="28"/>
      <c r="C35" s="28"/>
      <c r="D35" s="28"/>
      <c r="E35" s="29" t="s">
        <v>250</v>
      </c>
      <c r="F35" s="29"/>
      <c r="G35" s="39">
        <v>2600000</v>
      </c>
    </row>
    <row r="36" spans="1:7" ht="15.75" customHeight="1" x14ac:dyDescent="0.25">
      <c r="A36" s="28"/>
      <c r="B36" s="28" t="s">
        <v>55</v>
      </c>
      <c r="C36" s="28"/>
      <c r="D36" s="28" t="s">
        <v>56</v>
      </c>
      <c r="E36" s="28"/>
      <c r="F36" s="29"/>
      <c r="G36" s="37">
        <f>G37+G39+G41</f>
        <v>6590000</v>
      </c>
    </row>
    <row r="37" spans="1:7" ht="15.75" customHeight="1" x14ac:dyDescent="0.25">
      <c r="A37" s="28"/>
      <c r="B37" s="29"/>
      <c r="C37" s="29" t="s">
        <v>57</v>
      </c>
      <c r="D37" s="29" t="s">
        <v>58</v>
      </c>
      <c r="E37" s="29"/>
      <c r="F37" s="29"/>
      <c r="G37" s="39">
        <f>G38</f>
        <v>5000000</v>
      </c>
    </row>
    <row r="38" spans="1:7" ht="15.75" customHeight="1" x14ac:dyDescent="0.25">
      <c r="A38" s="28"/>
      <c r="B38" s="29"/>
      <c r="C38" s="29"/>
      <c r="D38" s="29"/>
      <c r="E38" s="29" t="s">
        <v>59</v>
      </c>
      <c r="F38" s="29"/>
      <c r="G38" s="39">
        <v>5000000</v>
      </c>
    </row>
    <row r="39" spans="1:7" ht="15.75" customHeight="1" x14ac:dyDescent="0.25">
      <c r="A39" s="28"/>
      <c r="B39" s="29"/>
      <c r="C39" s="29" t="s">
        <v>60</v>
      </c>
      <c r="D39" s="29" t="s">
        <v>61</v>
      </c>
      <c r="E39" s="29"/>
      <c r="F39" s="29"/>
      <c r="G39" s="39">
        <f>SUM(G40)</f>
        <v>1500000</v>
      </c>
    </row>
    <row r="40" spans="1:7" ht="15.75" customHeight="1" x14ac:dyDescent="0.25">
      <c r="A40" s="28"/>
      <c r="B40" s="29"/>
      <c r="C40" s="29"/>
      <c r="D40" s="29"/>
      <c r="E40" s="29" t="s">
        <v>62</v>
      </c>
      <c r="F40" s="29"/>
      <c r="G40" s="39">
        <v>1500000</v>
      </c>
    </row>
    <row r="41" spans="1:7" ht="15.75" customHeight="1" x14ac:dyDescent="0.25">
      <c r="A41" s="28"/>
      <c r="B41" s="29"/>
      <c r="C41" s="29" t="s">
        <v>63</v>
      </c>
      <c r="D41" s="29" t="s">
        <v>64</v>
      </c>
      <c r="E41" s="29"/>
      <c r="F41" s="29"/>
      <c r="G41" s="39">
        <f>SUM(G42:G43)</f>
        <v>90000</v>
      </c>
    </row>
    <row r="42" spans="1:7" ht="15.75" customHeight="1" x14ac:dyDescent="0.25">
      <c r="A42" s="28"/>
      <c r="B42" s="29"/>
      <c r="C42" s="29"/>
      <c r="D42" s="29"/>
      <c r="E42" s="29" t="s">
        <v>65</v>
      </c>
      <c r="F42" s="29"/>
      <c r="G42" s="39">
        <v>80000</v>
      </c>
    </row>
    <row r="43" spans="1:7" ht="15.75" customHeight="1" x14ac:dyDescent="0.25">
      <c r="A43" s="29"/>
      <c r="B43" s="29"/>
      <c r="C43" s="29"/>
      <c r="D43" s="29"/>
      <c r="E43" s="29" t="s">
        <v>68</v>
      </c>
      <c r="F43" s="29"/>
      <c r="G43" s="39">
        <v>10000</v>
      </c>
    </row>
    <row r="44" spans="1:7" ht="15.75" customHeight="1" x14ac:dyDescent="0.25">
      <c r="A44" s="35" t="s">
        <v>7</v>
      </c>
      <c r="B44" s="35"/>
      <c r="C44" s="35" t="s">
        <v>8</v>
      </c>
      <c r="D44" s="35"/>
      <c r="E44" s="35"/>
      <c r="F44" s="26"/>
      <c r="G44" s="27">
        <f>SUM(G45:G49)</f>
        <v>602000</v>
      </c>
    </row>
    <row r="45" spans="1:7" ht="15.75" customHeight="1" x14ac:dyDescent="0.25">
      <c r="A45" s="29"/>
      <c r="B45" s="29"/>
      <c r="C45" s="29" t="s">
        <v>48</v>
      </c>
      <c r="D45" s="29" t="s">
        <v>49</v>
      </c>
      <c r="E45" s="29"/>
      <c r="F45" s="33"/>
      <c r="G45" s="31"/>
    </row>
    <row r="46" spans="1:7" ht="15.75" customHeight="1" x14ac:dyDescent="0.25">
      <c r="A46" s="29"/>
      <c r="B46" s="29"/>
      <c r="C46" s="29" t="s">
        <v>46</v>
      </c>
      <c r="D46" s="29" t="s">
        <v>257</v>
      </c>
      <c r="E46" s="29"/>
      <c r="F46" s="29"/>
      <c r="G46" s="39">
        <v>50000</v>
      </c>
    </row>
    <row r="47" spans="1:7" ht="15.75" customHeight="1" x14ac:dyDescent="0.25">
      <c r="A47" s="29"/>
      <c r="B47" s="29"/>
      <c r="C47" s="29" t="s">
        <v>47</v>
      </c>
      <c r="D47" s="29" t="s">
        <v>72</v>
      </c>
      <c r="E47" s="29"/>
      <c r="F47" s="29"/>
      <c r="G47" s="39">
        <v>252000</v>
      </c>
    </row>
    <row r="48" spans="1:7" ht="15.75" customHeight="1" x14ac:dyDescent="0.25">
      <c r="A48" s="29"/>
      <c r="B48" s="29"/>
      <c r="C48" s="29" t="s">
        <v>47</v>
      </c>
      <c r="D48" s="29" t="s">
        <v>256</v>
      </c>
      <c r="E48" s="29"/>
      <c r="F48" s="29"/>
      <c r="G48" s="39">
        <v>300000</v>
      </c>
    </row>
    <row r="49" spans="1:7" ht="15.75" customHeight="1" x14ac:dyDescent="0.25">
      <c r="A49" s="29"/>
      <c r="B49" s="29"/>
      <c r="C49" s="29" t="s">
        <v>101</v>
      </c>
      <c r="D49" s="29" t="s">
        <v>102</v>
      </c>
      <c r="E49" s="29"/>
      <c r="F49" s="29"/>
      <c r="G49" s="39"/>
    </row>
    <row r="50" spans="1:7" ht="15.75" customHeight="1" x14ac:dyDescent="0.25">
      <c r="A50" s="35" t="s">
        <v>14</v>
      </c>
      <c r="B50" s="35"/>
      <c r="C50" s="35" t="s">
        <v>15</v>
      </c>
      <c r="D50" s="35"/>
      <c r="E50" s="35"/>
      <c r="F50" s="45"/>
      <c r="G50" s="27">
        <f>G51+G52</f>
        <v>117640</v>
      </c>
    </row>
    <row r="51" spans="1:7" ht="15.75" customHeight="1" x14ac:dyDescent="0.25">
      <c r="A51" s="29"/>
      <c r="B51" s="29" t="s">
        <v>50</v>
      </c>
      <c r="C51" s="29"/>
      <c r="D51" s="29" t="s">
        <v>372</v>
      </c>
      <c r="E51" s="29"/>
      <c r="F51" s="44"/>
      <c r="G51" s="31">
        <v>117640</v>
      </c>
    </row>
    <row r="52" spans="1:7" ht="15.75" customHeight="1" x14ac:dyDescent="0.25">
      <c r="A52" s="29"/>
      <c r="B52" s="29"/>
      <c r="C52" s="29"/>
      <c r="D52" s="29" t="s">
        <v>254</v>
      </c>
      <c r="E52" s="29"/>
      <c r="F52" s="29"/>
      <c r="G52" s="39"/>
    </row>
    <row r="53" spans="1:7" ht="15.75" customHeight="1" x14ac:dyDescent="0.25">
      <c r="A53" s="35" t="s">
        <v>9</v>
      </c>
      <c r="B53" s="35"/>
      <c r="C53" s="35" t="s">
        <v>10</v>
      </c>
      <c r="D53" s="35"/>
      <c r="E53" s="35"/>
      <c r="F53" s="45"/>
      <c r="G53" s="27">
        <f>SUM(G54:G54)</f>
        <v>0</v>
      </c>
    </row>
    <row r="54" spans="1:7" ht="15.75" customHeight="1" x14ac:dyDescent="0.25">
      <c r="A54" s="29"/>
      <c r="B54" s="29"/>
      <c r="C54" s="29"/>
      <c r="D54" s="29"/>
      <c r="E54" s="29"/>
      <c r="F54" s="44"/>
      <c r="G54" s="31"/>
    </row>
    <row r="55" spans="1:7" ht="15.75" customHeight="1" x14ac:dyDescent="0.25">
      <c r="A55" s="29"/>
      <c r="B55" s="29"/>
      <c r="C55" s="29"/>
      <c r="D55" s="29"/>
      <c r="E55" s="29"/>
      <c r="F55" s="29"/>
      <c r="G55" s="39"/>
    </row>
    <row r="56" spans="1:7" ht="15.75" customHeight="1" x14ac:dyDescent="0.25">
      <c r="A56" s="35" t="s">
        <v>16</v>
      </c>
      <c r="B56" s="35"/>
      <c r="C56" s="35" t="s">
        <v>17</v>
      </c>
      <c r="D56" s="35"/>
      <c r="E56" s="35"/>
      <c r="F56" s="35"/>
      <c r="G56" s="36">
        <f>G57</f>
        <v>0</v>
      </c>
    </row>
    <row r="57" spans="1:7" ht="15.75" customHeight="1" x14ac:dyDescent="0.25">
      <c r="A57" s="29"/>
      <c r="B57" s="29"/>
      <c r="C57" s="29"/>
      <c r="D57" s="29"/>
      <c r="E57" s="29"/>
      <c r="F57" s="29"/>
      <c r="G57" s="39"/>
    </row>
    <row r="58" spans="1:7" ht="15.75" customHeight="1" x14ac:dyDescent="0.25">
      <c r="A58" s="29"/>
      <c r="B58" s="29"/>
      <c r="C58" s="29"/>
      <c r="D58" s="29"/>
      <c r="E58" s="29"/>
      <c r="F58" s="29"/>
      <c r="G58" s="39"/>
    </row>
    <row r="59" spans="1:7" ht="15.75" customHeight="1" x14ac:dyDescent="0.25">
      <c r="A59" s="35" t="s">
        <v>19</v>
      </c>
      <c r="B59" s="35"/>
      <c r="C59" s="35" t="s">
        <v>18</v>
      </c>
      <c r="D59" s="35"/>
      <c r="E59" s="35"/>
      <c r="F59" s="45"/>
      <c r="G59" s="27">
        <f>G60</f>
        <v>18700000</v>
      </c>
    </row>
    <row r="60" spans="1:7" ht="15.75" customHeight="1" x14ac:dyDescent="0.25">
      <c r="A60" s="29"/>
      <c r="B60" s="28" t="s">
        <v>90</v>
      </c>
      <c r="C60" s="28"/>
      <c r="D60" s="28" t="s">
        <v>91</v>
      </c>
      <c r="E60" s="28"/>
      <c r="F60" s="44"/>
      <c r="G60" s="30">
        <f>G61+G62</f>
        <v>18700000</v>
      </c>
    </row>
    <row r="61" spans="1:7" ht="15.75" customHeight="1" x14ac:dyDescent="0.25">
      <c r="A61" s="29"/>
      <c r="B61" s="29"/>
      <c r="C61" s="29" t="s">
        <v>92</v>
      </c>
      <c r="D61" s="29"/>
      <c r="E61" s="29" t="s">
        <v>93</v>
      </c>
      <c r="F61" s="44"/>
      <c r="G61" s="31">
        <v>15000000</v>
      </c>
    </row>
    <row r="62" spans="1:7" x14ac:dyDescent="0.25">
      <c r="A62" s="29"/>
      <c r="B62" s="29"/>
      <c r="C62" s="29" t="s">
        <v>94</v>
      </c>
      <c r="D62" s="29"/>
      <c r="E62" s="29" t="s">
        <v>95</v>
      </c>
      <c r="F62" s="29"/>
      <c r="G62" s="39">
        <v>3700000</v>
      </c>
    </row>
    <row r="63" spans="1:7" x14ac:dyDescent="0.25">
      <c r="A63" s="29"/>
      <c r="B63" s="29"/>
      <c r="C63" s="29" t="s">
        <v>96</v>
      </c>
      <c r="D63" s="29"/>
      <c r="E63" s="29" t="s">
        <v>258</v>
      </c>
      <c r="F63" s="29"/>
      <c r="G63" s="39">
        <v>0</v>
      </c>
    </row>
    <row r="64" spans="1:7" x14ac:dyDescent="0.25">
      <c r="A64" s="35"/>
      <c r="B64" s="35"/>
      <c r="C64" s="35" t="s">
        <v>105</v>
      </c>
      <c r="D64" s="35"/>
      <c r="E64" s="35"/>
      <c r="F64" s="35"/>
      <c r="G64" s="36">
        <f>G10+G29+G32+G44+G50+G53+G59+G56</f>
        <v>56191942</v>
      </c>
    </row>
  </sheetData>
  <sheetProtection selectLockedCells="1" selectUnlockedCells="1"/>
  <mergeCells count="7">
    <mergeCell ref="A7:F9"/>
    <mergeCell ref="G7:G9"/>
    <mergeCell ref="A1:G1"/>
    <mergeCell ref="E2:G2"/>
    <mergeCell ref="A3:G3"/>
    <mergeCell ref="A4:G4"/>
    <mergeCell ref="A5:G5"/>
  </mergeCells>
  <phoneticPr fontId="0" type="noConversion"/>
  <printOptions headings="1"/>
  <pageMargins left="0.25" right="0.25" top="0.75" bottom="0.75" header="0.51180555555555551" footer="0.51180555555555551"/>
  <pageSetup paperSize="9" scale="86" firstPageNumber="0" orientation="portrait" horizontalDpi="300" verticalDpi="300" r:id="rId1"/>
  <headerFooter alignWithMargins="0"/>
  <rowBreaks count="1" manualBreakCount="1">
    <brk id="40" max="16383" man="1"/>
  </rowBreaks>
  <cellWatches>
    <cellWatch r="E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"/>
  <dimension ref="A1:I16"/>
  <sheetViews>
    <sheetView workbookViewId="0">
      <selection activeCell="D2" sqref="D2:H2"/>
    </sheetView>
  </sheetViews>
  <sheetFormatPr defaultRowHeight="15.75" x14ac:dyDescent="0.25"/>
  <cols>
    <col min="1" max="1" width="2" style="1" customWidth="1"/>
    <col min="2" max="2" width="2.140625" style="1" customWidth="1"/>
    <col min="3" max="3" width="1.42578125" style="1" customWidth="1"/>
    <col min="4" max="4" width="51.7109375" style="1" customWidth="1"/>
    <col min="5" max="5" width="11.28515625" style="1" bestFit="1" customWidth="1"/>
    <col min="6" max="6" width="9.5703125" style="1" bestFit="1" customWidth="1"/>
    <col min="7" max="7" width="9.7109375" style="1" customWidth="1"/>
    <col min="8" max="8" width="13.140625" style="1" customWidth="1"/>
    <col min="9" max="16384" width="9.140625" style="1"/>
  </cols>
  <sheetData>
    <row r="1" spans="1:9" x14ac:dyDescent="0.25">
      <c r="A1" s="216"/>
      <c r="B1" s="216"/>
      <c r="C1" s="216"/>
      <c r="D1" s="216"/>
      <c r="E1" s="216"/>
      <c r="F1" s="216"/>
      <c r="G1" s="216"/>
      <c r="H1" s="216"/>
    </row>
    <row r="2" spans="1:9" x14ac:dyDescent="0.25">
      <c r="A2" s="46"/>
      <c r="B2" s="46"/>
      <c r="C2" s="46"/>
      <c r="D2" s="211" t="s">
        <v>396</v>
      </c>
      <c r="E2" s="211"/>
      <c r="F2" s="211"/>
      <c r="G2" s="211"/>
      <c r="H2" s="211"/>
    </row>
    <row r="3" spans="1:9" x14ac:dyDescent="0.25">
      <c r="A3" s="208" t="s">
        <v>249</v>
      </c>
      <c r="B3" s="208"/>
      <c r="C3" s="208"/>
      <c r="D3" s="208"/>
      <c r="E3" s="208"/>
      <c r="F3" s="208"/>
      <c r="G3" s="208"/>
      <c r="H3" s="208"/>
    </row>
    <row r="4" spans="1:9" x14ac:dyDescent="0.25">
      <c r="A4" s="217" t="s">
        <v>391</v>
      </c>
      <c r="B4" s="217"/>
      <c r="C4" s="217"/>
      <c r="D4" s="217"/>
      <c r="E4" s="217"/>
      <c r="F4" s="217"/>
      <c r="G4" s="217"/>
      <c r="H4" s="217"/>
    </row>
    <row r="5" spans="1:9" x14ac:dyDescent="0.25">
      <c r="A5" s="217" t="s">
        <v>118</v>
      </c>
      <c r="B5" s="217"/>
      <c r="C5" s="217"/>
      <c r="D5" s="217"/>
      <c r="E5" s="217"/>
      <c r="F5" s="217"/>
      <c r="G5" s="217"/>
      <c r="H5" s="217"/>
    </row>
    <row r="6" spans="1:9" x14ac:dyDescent="0.25">
      <c r="D6" s="47"/>
      <c r="E6" s="218" t="s">
        <v>261</v>
      </c>
      <c r="F6" s="218"/>
      <c r="G6" s="218"/>
      <c r="H6" s="218"/>
    </row>
    <row r="7" spans="1:9" ht="12.75" customHeight="1" x14ac:dyDescent="0.25">
      <c r="A7" s="220" t="s">
        <v>119</v>
      </c>
      <c r="B7" s="220"/>
      <c r="C7" s="220"/>
      <c r="D7" s="220"/>
      <c r="E7" s="212" t="s">
        <v>120</v>
      </c>
      <c r="F7" s="212" t="s">
        <v>121</v>
      </c>
      <c r="G7" s="212" t="s">
        <v>122</v>
      </c>
      <c r="H7" s="212" t="s">
        <v>123</v>
      </c>
    </row>
    <row r="8" spans="1:9" x14ac:dyDescent="0.25">
      <c r="A8" s="220"/>
      <c r="B8" s="220"/>
      <c r="C8" s="220"/>
      <c r="D8" s="220"/>
      <c r="E8" s="212"/>
      <c r="F8" s="212"/>
      <c r="G8" s="212"/>
      <c r="H8" s="213"/>
    </row>
    <row r="9" spans="1:9" ht="27" customHeight="1" x14ac:dyDescent="0.25">
      <c r="A9" s="220"/>
      <c r="B9" s="220"/>
      <c r="C9" s="220"/>
      <c r="D9" s="220"/>
      <c r="E9" s="212"/>
      <c r="F9" s="212"/>
      <c r="G9" s="212"/>
      <c r="H9" s="214"/>
    </row>
    <row r="10" spans="1:9" x14ac:dyDescent="0.25">
      <c r="A10" s="215" t="s">
        <v>124</v>
      </c>
      <c r="B10" s="215"/>
      <c r="C10" s="215"/>
      <c r="D10" s="215"/>
      <c r="E10" s="103">
        <f>'2. Bevétel funkció'!F10</f>
        <v>633640</v>
      </c>
      <c r="F10" s="193"/>
      <c r="G10" s="193"/>
      <c r="H10" s="103">
        <f t="shared" ref="H10:H15" si="0">SUM(E10:G10)</f>
        <v>633640</v>
      </c>
      <c r="I10" s="49"/>
    </row>
    <row r="11" spans="1:9" x14ac:dyDescent="0.25">
      <c r="A11" s="221" t="s">
        <v>51</v>
      </c>
      <c r="B11" s="221"/>
      <c r="C11" s="221"/>
      <c r="D11" s="221"/>
      <c r="E11" s="104">
        <f>'2. Bevétel funkció'!F20</f>
        <v>9530000</v>
      </c>
      <c r="F11" s="104"/>
      <c r="G11" s="194"/>
      <c r="H11" s="103">
        <f t="shared" si="0"/>
        <v>9530000</v>
      </c>
      <c r="I11" s="51"/>
    </row>
    <row r="12" spans="1:9" x14ac:dyDescent="0.25">
      <c r="A12" s="215" t="s">
        <v>71</v>
      </c>
      <c r="B12" s="215"/>
      <c r="C12" s="215"/>
      <c r="D12" s="215"/>
      <c r="E12" s="103">
        <f>'2. Bevétel funkció'!F36</f>
        <v>86000</v>
      </c>
      <c r="F12" s="103"/>
      <c r="G12" s="193"/>
      <c r="H12" s="103">
        <f t="shared" si="0"/>
        <v>86000</v>
      </c>
      <c r="I12" s="51"/>
    </row>
    <row r="13" spans="1:9" x14ac:dyDescent="0.25">
      <c r="A13" s="221" t="s">
        <v>125</v>
      </c>
      <c r="B13" s="221"/>
      <c r="C13" s="221"/>
      <c r="D13" s="221"/>
      <c r="E13" s="104">
        <f>'2. Bevétel funkció'!F41</f>
        <v>24347592</v>
      </c>
      <c r="F13" s="104"/>
      <c r="G13" s="194"/>
      <c r="H13" s="103">
        <f t="shared" si="0"/>
        <v>24347592</v>
      </c>
      <c r="I13" s="51"/>
    </row>
    <row r="14" spans="1:9" x14ac:dyDescent="0.25">
      <c r="A14" s="221" t="s">
        <v>89</v>
      </c>
      <c r="B14" s="221"/>
      <c r="C14" s="221"/>
      <c r="D14" s="221"/>
      <c r="E14" s="104">
        <f>'2. Bevétel funkció'!F53</f>
        <v>18700000</v>
      </c>
      <c r="F14" s="104"/>
      <c r="G14" s="194"/>
      <c r="H14" s="103">
        <f t="shared" si="0"/>
        <v>18700000</v>
      </c>
      <c r="I14" s="51"/>
    </row>
    <row r="15" spans="1:9" x14ac:dyDescent="0.25">
      <c r="A15" s="50" t="s">
        <v>126</v>
      </c>
      <c r="B15" s="50"/>
      <c r="C15" s="50"/>
      <c r="D15" s="50"/>
      <c r="E15" s="104">
        <f>'2. Bevétel funkció'!F59</f>
        <v>2894710</v>
      </c>
      <c r="F15" s="104"/>
      <c r="G15" s="194"/>
      <c r="H15" s="103">
        <f t="shared" si="0"/>
        <v>2894710</v>
      </c>
      <c r="I15" s="51"/>
    </row>
    <row r="16" spans="1:9" x14ac:dyDescent="0.25">
      <c r="A16" s="219" t="s">
        <v>105</v>
      </c>
      <c r="B16" s="219"/>
      <c r="C16" s="219"/>
      <c r="D16" s="219"/>
      <c r="E16" s="195">
        <f>SUM(E10:E15)</f>
        <v>56191942</v>
      </c>
      <c r="F16" s="195"/>
      <c r="G16" s="195"/>
      <c r="H16" s="196">
        <f>SUM(H10:H15)</f>
        <v>56191942</v>
      </c>
      <c r="I16" s="51"/>
    </row>
  </sheetData>
  <sheetProtection selectLockedCells="1" selectUnlockedCells="1"/>
  <mergeCells count="17">
    <mergeCell ref="A16:D16"/>
    <mergeCell ref="A7:D9"/>
    <mergeCell ref="E7:E9"/>
    <mergeCell ref="A14:D14"/>
    <mergeCell ref="A11:D11"/>
    <mergeCell ref="A12:D12"/>
    <mergeCell ref="A13:D13"/>
    <mergeCell ref="H7:H9"/>
    <mergeCell ref="A10:D10"/>
    <mergeCell ref="A1:H1"/>
    <mergeCell ref="D2:H2"/>
    <mergeCell ref="A3:H3"/>
    <mergeCell ref="A4:H4"/>
    <mergeCell ref="A5:H5"/>
    <mergeCell ref="E6:H6"/>
    <mergeCell ref="G7:G9"/>
    <mergeCell ref="F7:F9"/>
  </mergeCells>
  <phoneticPr fontId="0" type="noConversion"/>
  <printOptions headings="1"/>
  <pageMargins left="0.70833333333333337" right="0.65277777777777779" top="0.74791666666666667" bottom="0.74791666666666667" header="0.51180555555555551" footer="0.51180555555555551"/>
  <pageSetup paperSize="9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/>
  <dimension ref="A1:I324"/>
  <sheetViews>
    <sheetView tabSelected="1" view="pageBreakPreview" topLeftCell="A279" zoomScaleNormal="100" zoomScaleSheetLayoutView="100" workbookViewId="0">
      <selection activeCell="A2" sqref="A2:G2"/>
    </sheetView>
  </sheetViews>
  <sheetFormatPr defaultRowHeight="15.75" customHeight="1" x14ac:dyDescent="0.25"/>
  <cols>
    <col min="1" max="1" width="3.28515625" style="53" customWidth="1"/>
    <col min="2" max="2" width="4.85546875" style="52" customWidth="1"/>
    <col min="3" max="3" width="7.140625" style="52" customWidth="1"/>
    <col min="4" max="4" width="6.42578125" style="52" customWidth="1"/>
    <col min="5" max="5" width="47.85546875" style="52" customWidth="1"/>
    <col min="6" max="6" width="9.42578125" style="52" customWidth="1"/>
    <col min="7" max="7" width="19.5703125" style="52" customWidth="1"/>
    <col min="8" max="8" width="13.140625" style="1" customWidth="1"/>
    <col min="9" max="9" width="11.7109375" style="1" customWidth="1"/>
    <col min="10" max="16384" width="9.140625" style="1"/>
  </cols>
  <sheetData>
    <row r="1" spans="1:9" ht="15.75" customHeight="1" x14ac:dyDescent="0.25">
      <c r="A1" s="226"/>
      <c r="B1" s="226"/>
      <c r="C1" s="226"/>
      <c r="D1" s="226"/>
      <c r="E1" s="226"/>
      <c r="F1" s="226"/>
      <c r="G1" s="226"/>
    </row>
    <row r="2" spans="1:9" ht="15.75" customHeight="1" x14ac:dyDescent="0.25">
      <c r="A2" s="211" t="s">
        <v>399</v>
      </c>
      <c r="B2" s="211"/>
      <c r="C2" s="211"/>
      <c r="D2" s="211"/>
      <c r="E2" s="211"/>
      <c r="F2" s="211"/>
      <c r="G2" s="211"/>
    </row>
    <row r="3" spans="1:9" ht="15.75" customHeight="1" x14ac:dyDescent="0.25">
      <c r="A3" s="208" t="s">
        <v>249</v>
      </c>
      <c r="B3" s="208"/>
      <c r="C3" s="208"/>
      <c r="D3" s="208"/>
      <c r="E3" s="208"/>
      <c r="F3" s="208"/>
      <c r="G3" s="208"/>
    </row>
    <row r="4" spans="1:9" ht="15.75" customHeight="1" x14ac:dyDescent="0.25">
      <c r="A4" s="208" t="s">
        <v>390</v>
      </c>
      <c r="B4" s="208"/>
      <c r="C4" s="208"/>
      <c r="D4" s="208"/>
      <c r="E4" s="208"/>
      <c r="F4" s="208"/>
      <c r="G4" s="208"/>
    </row>
    <row r="5" spans="1:9" ht="15.75" customHeight="1" x14ac:dyDescent="0.25">
      <c r="A5" s="208" t="s">
        <v>42</v>
      </c>
      <c r="B5" s="208"/>
      <c r="C5" s="208"/>
      <c r="D5" s="208"/>
      <c r="E5" s="208"/>
      <c r="F5" s="208"/>
      <c r="G5" s="208"/>
    </row>
    <row r="6" spans="1:9" ht="15.75" customHeight="1" x14ac:dyDescent="0.25">
      <c r="A6" s="25"/>
      <c r="B6" s="25"/>
      <c r="C6" s="25"/>
      <c r="D6" s="25"/>
      <c r="E6" s="25"/>
      <c r="F6" s="217" t="s">
        <v>298</v>
      </c>
      <c r="G6" s="217"/>
    </row>
    <row r="7" spans="1:9" ht="15.75" customHeight="1" x14ac:dyDescent="0.25">
      <c r="A7" s="209" t="s">
        <v>128</v>
      </c>
      <c r="B7" s="209"/>
      <c r="C7" s="209"/>
      <c r="D7" s="209"/>
      <c r="E7" s="209"/>
      <c r="F7" s="210" t="s">
        <v>129</v>
      </c>
      <c r="G7" s="227" t="s">
        <v>1</v>
      </c>
      <c r="H7" s="225" t="s">
        <v>358</v>
      </c>
      <c r="I7" s="225" t="s">
        <v>359</v>
      </c>
    </row>
    <row r="8" spans="1:9" s="24" customFormat="1" ht="15.75" customHeight="1" x14ac:dyDescent="0.25">
      <c r="A8" s="209"/>
      <c r="B8" s="209"/>
      <c r="C8" s="209"/>
      <c r="D8" s="209"/>
      <c r="E8" s="209"/>
      <c r="F8" s="210"/>
      <c r="G8" s="227"/>
      <c r="H8" s="225"/>
      <c r="I8" s="225"/>
    </row>
    <row r="9" spans="1:9" s="51" customFormat="1" ht="15.75" customHeight="1" x14ac:dyDescent="0.25">
      <c r="A9" s="10" t="s">
        <v>130</v>
      </c>
      <c r="B9" s="26"/>
      <c r="C9" s="26"/>
      <c r="D9" s="26"/>
      <c r="E9" s="26"/>
      <c r="F9" s="26"/>
      <c r="G9" s="151">
        <f>G10+G20+G25+G56+G76+G80</f>
        <v>20278000</v>
      </c>
      <c r="H9" s="151">
        <f>H10+H20+H25+H56+H76+H80+H74</f>
        <v>19293534</v>
      </c>
      <c r="I9" s="151">
        <f>I10+I20+I25+I56+I76+I80+I74</f>
        <v>20341760</v>
      </c>
    </row>
    <row r="10" spans="1:9" s="51" customFormat="1" ht="15.75" customHeight="1" x14ac:dyDescent="0.25">
      <c r="A10" s="32" t="s">
        <v>22</v>
      </c>
      <c r="B10" s="54"/>
      <c r="C10" s="54" t="s">
        <v>131</v>
      </c>
      <c r="D10" s="54"/>
      <c r="E10" s="54"/>
      <c r="F10" s="55"/>
      <c r="G10" s="152">
        <f>G11+G14</f>
        <v>2188000</v>
      </c>
      <c r="H10" s="152">
        <f>H11+H14</f>
        <v>2187360</v>
      </c>
      <c r="I10" s="152">
        <f>I11+I14</f>
        <v>3548610</v>
      </c>
    </row>
    <row r="11" spans="1:9" s="51" customFormat="1" ht="15.75" customHeight="1" x14ac:dyDescent="0.25">
      <c r="A11" s="56"/>
      <c r="B11" s="54" t="s">
        <v>132</v>
      </c>
      <c r="C11" s="54"/>
      <c r="D11" s="54" t="s">
        <v>133</v>
      </c>
      <c r="E11" s="54"/>
      <c r="F11" s="41"/>
      <c r="G11" s="152">
        <f>SUM(G12:G13)</f>
        <v>0</v>
      </c>
      <c r="H11" s="165">
        <f>SUM(H12:H13)</f>
        <v>0</v>
      </c>
      <c r="I11" s="165">
        <f>SUM(I12:I13)</f>
        <v>0</v>
      </c>
    </row>
    <row r="12" spans="1:9" s="51" customFormat="1" ht="15.75" customHeight="1" x14ac:dyDescent="0.25">
      <c r="A12" s="29"/>
      <c r="B12" s="41"/>
      <c r="C12" s="41" t="s">
        <v>134</v>
      </c>
      <c r="D12" s="41" t="s">
        <v>135</v>
      </c>
      <c r="E12" s="41"/>
      <c r="F12" s="41"/>
      <c r="G12" s="153">
        <v>0</v>
      </c>
      <c r="H12" s="167"/>
      <c r="I12" s="167"/>
    </row>
    <row r="13" spans="1:9" s="51" customFormat="1" ht="15.75" customHeight="1" x14ac:dyDescent="0.25">
      <c r="A13" s="56"/>
      <c r="B13" s="41"/>
      <c r="C13" s="41" t="s">
        <v>136</v>
      </c>
      <c r="D13" s="41" t="s">
        <v>137</v>
      </c>
      <c r="E13" s="41"/>
      <c r="F13" s="41"/>
      <c r="G13" s="153">
        <v>0</v>
      </c>
      <c r="H13" s="167"/>
      <c r="I13" s="167"/>
    </row>
    <row r="14" spans="1:9" s="51" customFormat="1" ht="15.75" customHeight="1" x14ac:dyDescent="0.25">
      <c r="A14" s="56"/>
      <c r="B14" s="54" t="s">
        <v>138</v>
      </c>
      <c r="C14" s="54"/>
      <c r="D14" s="54" t="s">
        <v>139</v>
      </c>
      <c r="E14" s="54"/>
      <c r="F14" s="55">
        <v>6</v>
      </c>
      <c r="G14" s="152">
        <f>G15</f>
        <v>2188000</v>
      </c>
      <c r="H14" s="165">
        <f>H15</f>
        <v>2187360</v>
      </c>
      <c r="I14" s="165">
        <f>I15+I19</f>
        <v>3548610</v>
      </c>
    </row>
    <row r="15" spans="1:9" s="51" customFormat="1" ht="15.75" customHeight="1" x14ac:dyDescent="0.25">
      <c r="A15" s="56"/>
      <c r="B15" s="41"/>
      <c r="C15" s="41" t="s">
        <v>140</v>
      </c>
      <c r="D15" s="41" t="s">
        <v>141</v>
      </c>
      <c r="E15" s="41"/>
      <c r="F15" s="41"/>
      <c r="G15" s="153">
        <f>SUM(G16:G18)</f>
        <v>2188000</v>
      </c>
      <c r="H15" s="166">
        <v>2187360</v>
      </c>
      <c r="I15" s="166">
        <f>SUM(I16:I18)</f>
        <v>3328610</v>
      </c>
    </row>
    <row r="16" spans="1:9" s="51" customFormat="1" ht="15.75" customHeight="1" x14ac:dyDescent="0.25">
      <c r="A16" s="56"/>
      <c r="B16" s="41"/>
      <c r="C16" s="41"/>
      <c r="D16" s="41"/>
      <c r="E16" s="57" t="s">
        <v>142</v>
      </c>
      <c r="F16" s="41"/>
      <c r="G16" s="154">
        <v>898000</v>
      </c>
      <c r="H16" s="167"/>
      <c r="I16" s="167">
        <v>1720400</v>
      </c>
    </row>
    <row r="17" spans="1:9" s="51" customFormat="1" ht="15.75" customHeight="1" x14ac:dyDescent="0.25">
      <c r="A17" s="56"/>
      <c r="B17" s="41"/>
      <c r="C17" s="41"/>
      <c r="D17" s="41"/>
      <c r="E17" s="57" t="s">
        <v>143</v>
      </c>
      <c r="F17" s="41"/>
      <c r="G17" s="154">
        <v>1061000</v>
      </c>
      <c r="H17" s="167"/>
      <c r="I17" s="167">
        <v>1243400</v>
      </c>
    </row>
    <row r="18" spans="1:9" s="51" customFormat="1" ht="15.75" customHeight="1" x14ac:dyDescent="0.25">
      <c r="A18" s="56"/>
      <c r="B18" s="41"/>
      <c r="C18" s="41"/>
      <c r="D18" s="57"/>
      <c r="E18" s="57" t="s">
        <v>144</v>
      </c>
      <c r="F18" s="41"/>
      <c r="G18" s="154">
        <v>229000</v>
      </c>
      <c r="H18" s="167"/>
      <c r="I18" s="167">
        <v>364810</v>
      </c>
    </row>
    <row r="19" spans="1:9" s="51" customFormat="1" ht="15.75" customHeight="1" x14ac:dyDescent="0.25">
      <c r="A19" s="56"/>
      <c r="B19" s="41"/>
      <c r="C19" s="41" t="s">
        <v>364</v>
      </c>
      <c r="D19" s="41" t="s">
        <v>365</v>
      </c>
      <c r="E19" s="41"/>
      <c r="F19" s="41"/>
      <c r="G19" s="153">
        <v>0</v>
      </c>
      <c r="H19" s="167"/>
      <c r="I19" s="167">
        <v>220000</v>
      </c>
    </row>
    <row r="20" spans="1:9" s="51" customFormat="1" ht="15.75" customHeight="1" x14ac:dyDescent="0.25">
      <c r="A20" s="32" t="s">
        <v>24</v>
      </c>
      <c r="B20" s="54"/>
      <c r="C20" s="54" t="s">
        <v>145</v>
      </c>
      <c r="D20" s="58"/>
      <c r="E20" s="58"/>
      <c r="F20" s="59"/>
      <c r="G20" s="152">
        <f>SUM(G21:G23)</f>
        <v>591000</v>
      </c>
      <c r="H20" s="165">
        <f>SUM(H21:H23)</f>
        <v>571024</v>
      </c>
      <c r="I20" s="165">
        <f>SUM(I21:I23)</f>
        <v>692000</v>
      </c>
    </row>
    <row r="21" spans="1:9" s="51" customFormat="1" ht="15.75" customHeight="1" x14ac:dyDescent="0.25">
      <c r="A21" s="56"/>
      <c r="B21" s="41"/>
      <c r="C21" s="41"/>
      <c r="D21" s="57" t="s">
        <v>146</v>
      </c>
      <c r="E21" s="41"/>
      <c r="F21" s="41"/>
      <c r="G21" s="153">
        <v>591000</v>
      </c>
      <c r="H21" s="166">
        <v>571024</v>
      </c>
      <c r="I21" s="166">
        <v>692000</v>
      </c>
    </row>
    <row r="22" spans="1:9" s="51" customFormat="1" ht="15.75" customHeight="1" x14ac:dyDescent="0.25">
      <c r="A22" s="56"/>
      <c r="B22" s="41"/>
      <c r="C22" s="41"/>
      <c r="D22" s="57" t="s">
        <v>147</v>
      </c>
      <c r="E22" s="41"/>
      <c r="F22" s="41"/>
      <c r="G22" s="153">
        <v>0</v>
      </c>
      <c r="H22" s="167">
        <v>0</v>
      </c>
      <c r="I22" s="167"/>
    </row>
    <row r="23" spans="1:9" s="51" customFormat="1" ht="15.75" customHeight="1" x14ac:dyDescent="0.25">
      <c r="A23" s="56"/>
      <c r="B23" s="41"/>
      <c r="C23" s="41"/>
      <c r="D23" s="57" t="s">
        <v>148</v>
      </c>
      <c r="E23" s="41"/>
      <c r="F23" s="41"/>
      <c r="G23" s="153">
        <v>0</v>
      </c>
      <c r="H23" s="167">
        <v>0</v>
      </c>
      <c r="I23" s="167"/>
    </row>
    <row r="24" spans="1:9" s="51" customFormat="1" ht="15.75" customHeight="1" x14ac:dyDescent="0.25">
      <c r="A24" s="56"/>
      <c r="B24" s="41"/>
      <c r="C24" s="41"/>
      <c r="D24" s="41"/>
      <c r="E24" s="41"/>
      <c r="F24" s="41"/>
      <c r="G24" s="153"/>
      <c r="H24" s="167"/>
      <c r="I24" s="167"/>
    </row>
    <row r="25" spans="1:9" s="51" customFormat="1" ht="15.75" customHeight="1" x14ac:dyDescent="0.25">
      <c r="A25" s="32" t="s">
        <v>26</v>
      </c>
      <c r="B25" s="54"/>
      <c r="C25" s="54" t="s">
        <v>27</v>
      </c>
      <c r="D25" s="54"/>
      <c r="E25" s="54"/>
      <c r="F25" s="41"/>
      <c r="G25" s="152">
        <f>G26+G35+G41+G51</f>
        <v>3840000</v>
      </c>
      <c r="H25" s="165">
        <f>H26+H35+H41+H51</f>
        <v>3071326</v>
      </c>
      <c r="I25" s="165">
        <f>I26+I35+I41+I51</f>
        <v>3545000</v>
      </c>
    </row>
    <row r="26" spans="1:9" s="63" customFormat="1" ht="15.75" customHeight="1" x14ac:dyDescent="0.25">
      <c r="A26" s="60"/>
      <c r="B26" s="54" t="s">
        <v>149</v>
      </c>
      <c r="C26" s="61"/>
      <c r="D26" s="54" t="s">
        <v>150</v>
      </c>
      <c r="E26" s="62"/>
      <c r="F26" s="60"/>
      <c r="G26" s="152">
        <f>G27+G31</f>
        <v>200000</v>
      </c>
      <c r="H26" s="165">
        <f>H27+H31</f>
        <v>178875</v>
      </c>
      <c r="I26" s="165">
        <f>I27+I31</f>
        <v>145000</v>
      </c>
    </row>
    <row r="27" spans="1:9" s="51" customFormat="1" ht="15.75" customHeight="1" x14ac:dyDescent="0.25">
      <c r="A27" s="56"/>
      <c r="B27" s="41"/>
      <c r="C27" s="41" t="s">
        <v>151</v>
      </c>
      <c r="D27" s="41" t="s">
        <v>152</v>
      </c>
      <c r="E27" s="60"/>
      <c r="F27" s="60"/>
      <c r="G27" s="153">
        <f>SUM(G28:G30)</f>
        <v>0</v>
      </c>
      <c r="H27" s="153">
        <f>SUM(H28:H30)</f>
        <v>0</v>
      </c>
      <c r="I27" s="153">
        <f>SUM(I28:I30)</f>
        <v>0</v>
      </c>
    </row>
    <row r="28" spans="1:9" s="51" customFormat="1" ht="15.75" customHeight="1" x14ac:dyDescent="0.25">
      <c r="A28" s="56"/>
      <c r="B28" s="41"/>
      <c r="C28" s="41"/>
      <c r="D28" s="41"/>
      <c r="E28" s="60" t="s">
        <v>153</v>
      </c>
      <c r="F28" s="60"/>
      <c r="G28" s="153">
        <v>0</v>
      </c>
      <c r="H28" s="167">
        <v>0</v>
      </c>
      <c r="I28" s="167"/>
    </row>
    <row r="29" spans="1:9" s="51" customFormat="1" ht="15.75" customHeight="1" x14ac:dyDescent="0.25">
      <c r="A29" s="56"/>
      <c r="B29" s="41"/>
      <c r="C29" s="41"/>
      <c r="D29" s="41"/>
      <c r="E29" s="60" t="s">
        <v>154</v>
      </c>
      <c r="F29" s="60"/>
      <c r="G29" s="153">
        <v>0</v>
      </c>
      <c r="H29" s="167">
        <v>0</v>
      </c>
      <c r="I29" s="167"/>
    </row>
    <row r="30" spans="1:9" s="51" customFormat="1" ht="15.75" customHeight="1" x14ac:dyDescent="0.25">
      <c r="A30" s="56"/>
      <c r="B30" s="41"/>
      <c r="C30" s="41"/>
      <c r="D30" s="41"/>
      <c r="E30" s="60" t="s">
        <v>155</v>
      </c>
      <c r="F30" s="60"/>
      <c r="G30" s="153">
        <v>0</v>
      </c>
      <c r="H30" s="167">
        <v>0</v>
      </c>
      <c r="I30" s="167"/>
    </row>
    <row r="31" spans="1:9" s="51" customFormat="1" ht="15.75" customHeight="1" x14ac:dyDescent="0.25">
      <c r="A31" s="56"/>
      <c r="B31" s="41"/>
      <c r="C31" s="41" t="s">
        <v>156</v>
      </c>
      <c r="D31" s="41" t="s">
        <v>157</v>
      </c>
      <c r="E31" s="41"/>
      <c r="F31" s="41"/>
      <c r="G31" s="153">
        <f>SUM(G32:G33)</f>
        <v>200000</v>
      </c>
      <c r="H31" s="166">
        <f>SUM(H32:H34)</f>
        <v>178875</v>
      </c>
      <c r="I31" s="166">
        <f>SUM(I32:I33)</f>
        <v>145000</v>
      </c>
    </row>
    <row r="32" spans="1:9" s="51" customFormat="1" ht="15.75" customHeight="1" x14ac:dyDescent="0.25">
      <c r="A32" s="32"/>
      <c r="B32" s="54"/>
      <c r="C32" s="54"/>
      <c r="D32" s="54"/>
      <c r="E32" s="57" t="s">
        <v>158</v>
      </c>
      <c r="F32" s="41"/>
      <c r="G32" s="153">
        <v>100000</v>
      </c>
      <c r="H32" s="167">
        <v>131965</v>
      </c>
      <c r="I32" s="167">
        <v>130000</v>
      </c>
    </row>
    <row r="33" spans="1:9" s="51" customFormat="1" ht="15.75" customHeight="1" x14ac:dyDescent="0.25">
      <c r="A33" s="32"/>
      <c r="B33" s="54"/>
      <c r="C33" s="54"/>
      <c r="D33" s="54"/>
      <c r="E33" s="57" t="s">
        <v>159</v>
      </c>
      <c r="F33" s="41"/>
      <c r="G33" s="153">
        <v>100000</v>
      </c>
      <c r="H33" s="167">
        <v>4949</v>
      </c>
      <c r="I33" s="167">
        <v>15000</v>
      </c>
    </row>
    <row r="34" spans="1:9" s="51" customFormat="1" ht="15.75" customHeight="1" x14ac:dyDescent="0.25">
      <c r="A34" s="32"/>
      <c r="B34" s="54"/>
      <c r="C34" s="54"/>
      <c r="D34" s="54"/>
      <c r="E34" s="57" t="s">
        <v>360</v>
      </c>
      <c r="F34" s="41"/>
      <c r="G34" s="153">
        <v>0</v>
      </c>
      <c r="H34" s="167">
        <v>41961</v>
      </c>
      <c r="I34" s="167">
        <v>50000</v>
      </c>
    </row>
    <row r="35" spans="1:9" s="63" customFormat="1" ht="15.75" customHeight="1" x14ac:dyDescent="0.25">
      <c r="A35" s="60"/>
      <c r="B35" s="54" t="s">
        <v>160</v>
      </c>
      <c r="C35" s="61"/>
      <c r="D35" s="54" t="s">
        <v>161</v>
      </c>
      <c r="E35" s="61"/>
      <c r="F35" s="57"/>
      <c r="G35" s="152">
        <f>G36+G39</f>
        <v>120000</v>
      </c>
      <c r="H35" s="165">
        <f>H36+H39</f>
        <v>165559</v>
      </c>
      <c r="I35" s="165">
        <f>I36+I39</f>
        <v>170000</v>
      </c>
    </row>
    <row r="36" spans="1:9" s="51" customFormat="1" ht="15.75" customHeight="1" x14ac:dyDescent="0.25">
      <c r="A36" s="56"/>
      <c r="B36" s="41"/>
      <c r="C36" s="41" t="s">
        <v>162</v>
      </c>
      <c r="D36" s="41" t="s">
        <v>163</v>
      </c>
      <c r="E36" s="41"/>
      <c r="F36" s="41"/>
      <c r="G36" s="153">
        <f>SUM(G37:G38)</f>
        <v>0</v>
      </c>
      <c r="H36" s="166">
        <f>SUM(H37:H38)</f>
        <v>0</v>
      </c>
      <c r="I36" s="166">
        <f>SUM(I37:I38)</f>
        <v>0</v>
      </c>
    </row>
    <row r="37" spans="1:9" s="51" customFormat="1" ht="15.75" customHeight="1" x14ac:dyDescent="0.25">
      <c r="A37" s="56"/>
      <c r="B37" s="41"/>
      <c r="C37" s="41"/>
      <c r="D37" s="41"/>
      <c r="E37" s="57" t="s">
        <v>164</v>
      </c>
      <c r="F37" s="41"/>
      <c r="G37" s="153">
        <v>0</v>
      </c>
      <c r="H37" s="167">
        <v>0</v>
      </c>
      <c r="I37" s="167"/>
    </row>
    <row r="38" spans="1:9" s="51" customFormat="1" ht="15.75" customHeight="1" x14ac:dyDescent="0.25">
      <c r="A38" s="56"/>
      <c r="B38" s="41"/>
      <c r="C38" s="41"/>
      <c r="D38" s="41"/>
      <c r="E38" s="57" t="s">
        <v>165</v>
      </c>
      <c r="F38" s="41"/>
      <c r="G38" s="153">
        <v>0</v>
      </c>
      <c r="H38" s="167">
        <v>0</v>
      </c>
      <c r="I38" s="167"/>
    </row>
    <row r="39" spans="1:9" s="51" customFormat="1" ht="15.75" customHeight="1" x14ac:dyDescent="0.25">
      <c r="A39" s="56"/>
      <c r="B39" s="41"/>
      <c r="C39" s="41" t="s">
        <v>166</v>
      </c>
      <c r="D39" s="41" t="s">
        <v>167</v>
      </c>
      <c r="E39" s="41"/>
      <c r="F39" s="41"/>
      <c r="G39" s="153">
        <f>G40</f>
        <v>120000</v>
      </c>
      <c r="H39" s="166">
        <f>H40</f>
        <v>165559</v>
      </c>
      <c r="I39" s="166">
        <f>I40</f>
        <v>170000</v>
      </c>
    </row>
    <row r="40" spans="1:9" s="51" customFormat="1" ht="15.75" customHeight="1" x14ac:dyDescent="0.25">
      <c r="A40" s="56"/>
      <c r="B40" s="41"/>
      <c r="C40" s="41"/>
      <c r="D40" s="41"/>
      <c r="E40" s="57" t="s">
        <v>168</v>
      </c>
      <c r="F40" s="41"/>
      <c r="G40" s="153">
        <v>120000</v>
      </c>
      <c r="H40" s="167">
        <v>165559</v>
      </c>
      <c r="I40" s="167">
        <v>170000</v>
      </c>
    </row>
    <row r="41" spans="1:9" s="63" customFormat="1" ht="15.75" customHeight="1" x14ac:dyDescent="0.25">
      <c r="A41" s="60"/>
      <c r="B41" s="54" t="s">
        <v>169</v>
      </c>
      <c r="C41" s="61"/>
      <c r="D41" s="54" t="s">
        <v>170</v>
      </c>
      <c r="E41" s="61"/>
      <c r="F41" s="57"/>
      <c r="G41" s="152">
        <f>G42+G46+G47+G48</f>
        <v>1740000</v>
      </c>
      <c r="H41" s="165">
        <f>H42+H46+H47+H48</f>
        <v>1293933</v>
      </c>
      <c r="I41" s="165">
        <f>I42+I46+I47+I48</f>
        <v>1580000</v>
      </c>
    </row>
    <row r="42" spans="1:9" s="51" customFormat="1" ht="15.75" customHeight="1" x14ac:dyDescent="0.25">
      <c r="A42" s="56"/>
      <c r="B42" s="41"/>
      <c r="C42" s="41" t="s">
        <v>171</v>
      </c>
      <c r="D42" s="41" t="s">
        <v>172</v>
      </c>
      <c r="E42" s="41"/>
      <c r="F42" s="41"/>
      <c r="G42" s="153">
        <f>SUM(G43:G45)</f>
        <v>770000</v>
      </c>
      <c r="H42" s="166">
        <f>SUM(H43:H45)</f>
        <v>643926</v>
      </c>
      <c r="I42" s="166">
        <f>SUM(I43:I45)</f>
        <v>830000</v>
      </c>
    </row>
    <row r="43" spans="1:9" s="51" customFormat="1" ht="15.75" customHeight="1" x14ac:dyDescent="0.25">
      <c r="A43" s="56"/>
      <c r="B43" s="41"/>
      <c r="C43" s="41"/>
      <c r="D43" s="41"/>
      <c r="E43" s="57" t="s">
        <v>173</v>
      </c>
      <c r="F43" s="41"/>
      <c r="G43" s="153">
        <v>190000</v>
      </c>
      <c r="H43" s="167">
        <v>94969</v>
      </c>
      <c r="I43" s="167">
        <v>150000</v>
      </c>
    </row>
    <row r="44" spans="1:9" s="51" customFormat="1" ht="15.75" customHeight="1" x14ac:dyDescent="0.25">
      <c r="A44" s="56"/>
      <c r="B44" s="41"/>
      <c r="C44" s="41"/>
      <c r="D44" s="41"/>
      <c r="E44" s="57" t="s">
        <v>174</v>
      </c>
      <c r="F44" s="41"/>
      <c r="G44" s="153">
        <v>500000</v>
      </c>
      <c r="H44" s="167">
        <v>472415</v>
      </c>
      <c r="I44" s="167">
        <v>600000</v>
      </c>
    </row>
    <row r="45" spans="1:9" s="51" customFormat="1" ht="15.75" customHeight="1" x14ac:dyDescent="0.25">
      <c r="A45" s="56"/>
      <c r="B45" s="41"/>
      <c r="C45" s="41"/>
      <c r="D45" s="41"/>
      <c r="E45" s="57" t="s">
        <v>175</v>
      </c>
      <c r="F45" s="41"/>
      <c r="G45" s="153">
        <v>80000</v>
      </c>
      <c r="H45" s="167">
        <v>76542</v>
      </c>
      <c r="I45" s="167">
        <v>80000</v>
      </c>
    </row>
    <row r="46" spans="1:9" s="51" customFormat="1" ht="15.75" customHeight="1" x14ac:dyDescent="0.25">
      <c r="A46" s="56"/>
      <c r="B46" s="41"/>
      <c r="C46" s="41" t="s">
        <v>176</v>
      </c>
      <c r="D46" s="41" t="s">
        <v>177</v>
      </c>
      <c r="E46" s="41"/>
      <c r="F46" s="41"/>
      <c r="G46" s="153">
        <v>0</v>
      </c>
      <c r="H46" s="166">
        <v>0</v>
      </c>
      <c r="I46" s="166">
        <v>0</v>
      </c>
    </row>
    <row r="47" spans="1:9" s="51" customFormat="1" ht="15.75" customHeight="1" x14ac:dyDescent="0.25">
      <c r="A47" s="56"/>
      <c r="B47" s="41"/>
      <c r="C47" s="41" t="s">
        <v>178</v>
      </c>
      <c r="D47" s="41" t="s">
        <v>179</v>
      </c>
      <c r="E47" s="41"/>
      <c r="F47" s="41"/>
      <c r="G47" s="153">
        <v>100000</v>
      </c>
      <c r="H47" s="167">
        <v>161234</v>
      </c>
      <c r="I47" s="167">
        <v>150000</v>
      </c>
    </row>
    <row r="48" spans="1:9" s="51" customFormat="1" ht="15.75" customHeight="1" x14ac:dyDescent="0.25">
      <c r="A48" s="56"/>
      <c r="B48" s="41"/>
      <c r="C48" s="41" t="s">
        <v>180</v>
      </c>
      <c r="D48" s="41" t="s">
        <v>181</v>
      </c>
      <c r="E48" s="41"/>
      <c r="F48" s="41"/>
      <c r="G48" s="153">
        <f>SUM(G49:G50)</f>
        <v>870000</v>
      </c>
      <c r="H48" s="153">
        <f>SUM(H49:H50)</f>
        <v>488773</v>
      </c>
      <c r="I48" s="153">
        <f>SUM(I49:I50)</f>
        <v>600000</v>
      </c>
    </row>
    <row r="49" spans="1:9" s="51" customFormat="1" ht="15.75" customHeight="1" x14ac:dyDescent="0.25">
      <c r="A49" s="56"/>
      <c r="B49" s="41"/>
      <c r="C49" s="41"/>
      <c r="D49" s="41"/>
      <c r="E49" s="57" t="s">
        <v>265</v>
      </c>
      <c r="F49" s="41"/>
      <c r="G49" s="153">
        <v>70000</v>
      </c>
      <c r="H49" s="167">
        <v>0</v>
      </c>
      <c r="I49" s="167">
        <v>0</v>
      </c>
    </row>
    <row r="50" spans="1:9" s="51" customFormat="1" ht="15.75" customHeight="1" x14ac:dyDescent="0.25">
      <c r="A50" s="56"/>
      <c r="B50" s="41"/>
      <c r="C50" s="41"/>
      <c r="D50" s="41"/>
      <c r="E50" s="57" t="s">
        <v>182</v>
      </c>
      <c r="F50" s="41"/>
      <c r="G50" s="153">
        <v>800000</v>
      </c>
      <c r="H50" s="167">
        <v>488773</v>
      </c>
      <c r="I50" s="167">
        <v>600000</v>
      </c>
    </row>
    <row r="51" spans="1:9" s="63" customFormat="1" ht="15.75" customHeight="1" x14ac:dyDescent="0.25">
      <c r="A51" s="60"/>
      <c r="B51" s="54" t="s">
        <v>183</v>
      </c>
      <c r="C51" s="61"/>
      <c r="D51" s="54" t="s">
        <v>184</v>
      </c>
      <c r="E51" s="61"/>
      <c r="F51" s="57"/>
      <c r="G51" s="152">
        <f>G52+G53+G55+G54</f>
        <v>1780000</v>
      </c>
      <c r="H51" s="165">
        <f>H52+H53+H55+H54</f>
        <v>1432959</v>
      </c>
      <c r="I51" s="165">
        <f>I52+I53+I55+I54</f>
        <v>1650000</v>
      </c>
    </row>
    <row r="52" spans="1:9" s="51" customFormat="1" ht="15.75" customHeight="1" x14ac:dyDescent="0.25">
      <c r="A52" s="56"/>
      <c r="B52" s="41"/>
      <c r="C52" s="41" t="s">
        <v>185</v>
      </c>
      <c r="D52" s="41" t="s">
        <v>186</v>
      </c>
      <c r="E52" s="41"/>
      <c r="F52" s="41"/>
      <c r="G52" s="153">
        <v>600000</v>
      </c>
      <c r="H52" s="167">
        <v>450174</v>
      </c>
      <c r="I52" s="167">
        <v>500000</v>
      </c>
    </row>
    <row r="53" spans="1:9" s="51" customFormat="1" ht="15.75" customHeight="1" x14ac:dyDescent="0.25">
      <c r="A53" s="56"/>
      <c r="B53" s="41"/>
      <c r="C53" s="96" t="s">
        <v>202</v>
      </c>
      <c r="D53" s="96" t="s">
        <v>262</v>
      </c>
      <c r="E53" s="96"/>
      <c r="F53" s="96"/>
      <c r="G53" s="155">
        <v>20000</v>
      </c>
      <c r="H53" s="167">
        <v>34000</v>
      </c>
      <c r="I53" s="167">
        <v>150000</v>
      </c>
    </row>
    <row r="54" spans="1:9" s="51" customFormat="1" ht="15.75" customHeight="1" x14ac:dyDescent="0.25">
      <c r="A54" s="56"/>
      <c r="B54" s="41"/>
      <c r="C54" s="96" t="s">
        <v>219</v>
      </c>
      <c r="D54" s="96" t="s">
        <v>263</v>
      </c>
      <c r="E54" s="96"/>
      <c r="F54" s="96"/>
      <c r="G54" s="155">
        <v>900000</v>
      </c>
      <c r="H54" s="167">
        <v>800617</v>
      </c>
      <c r="I54" s="167">
        <v>800000</v>
      </c>
    </row>
    <row r="55" spans="1:9" s="51" customFormat="1" ht="15.75" customHeight="1" x14ac:dyDescent="0.25">
      <c r="A55" s="56"/>
      <c r="B55" s="41"/>
      <c r="C55" s="96"/>
      <c r="D55" s="96" t="s">
        <v>264</v>
      </c>
      <c r="E55" s="96"/>
      <c r="F55" s="96"/>
      <c r="G55" s="155">
        <v>260000</v>
      </c>
      <c r="H55" s="167">
        <v>148168</v>
      </c>
      <c r="I55" s="167">
        <v>200000</v>
      </c>
    </row>
    <row r="56" spans="1:9" s="64" customFormat="1" ht="15.75" customHeight="1" x14ac:dyDescent="0.25">
      <c r="A56" s="32" t="s">
        <v>30</v>
      </c>
      <c r="B56" s="54"/>
      <c r="C56" s="54" t="s">
        <v>31</v>
      </c>
      <c r="D56" s="54"/>
      <c r="E56" s="54"/>
      <c r="F56" s="54"/>
      <c r="G56" s="152">
        <f>G57+G58+G61+G73</f>
        <v>7707000</v>
      </c>
      <c r="H56" s="165">
        <f>H57+H58+H61+H73</f>
        <v>9237990</v>
      </c>
      <c r="I56" s="165">
        <f>I57+I58+I61+I73</f>
        <v>5293606</v>
      </c>
    </row>
    <row r="57" spans="1:9" s="64" customFormat="1" ht="15.75" customHeight="1" x14ac:dyDescent="0.25">
      <c r="A57" s="32"/>
      <c r="B57" s="54"/>
      <c r="C57" s="41" t="s">
        <v>187</v>
      </c>
      <c r="D57" s="41" t="s">
        <v>188</v>
      </c>
      <c r="E57" s="41"/>
      <c r="F57" s="41"/>
      <c r="G57" s="153">
        <v>0</v>
      </c>
      <c r="H57" s="168"/>
      <c r="I57" s="168"/>
    </row>
    <row r="58" spans="1:9" s="51" customFormat="1" ht="15.75" customHeight="1" x14ac:dyDescent="0.25">
      <c r="A58" s="56"/>
      <c r="B58" s="41"/>
      <c r="C58" s="41" t="s">
        <v>189</v>
      </c>
      <c r="D58" s="41" t="s">
        <v>190</v>
      </c>
      <c r="E58" s="41"/>
      <c r="F58" s="41"/>
      <c r="G58" s="153">
        <f>G59+G60</f>
        <v>2894000</v>
      </c>
      <c r="H58" s="166">
        <f>H59+H60</f>
        <v>2820416</v>
      </c>
      <c r="I58" s="166">
        <f>I59+I60</f>
        <v>4132000</v>
      </c>
    </row>
    <row r="59" spans="1:9" s="51" customFormat="1" ht="15.75" customHeight="1" x14ac:dyDescent="0.25">
      <c r="A59" s="56"/>
      <c r="B59" s="41"/>
      <c r="C59" s="41"/>
      <c r="D59" s="41"/>
      <c r="E59" s="65" t="s">
        <v>191</v>
      </c>
      <c r="F59" s="65"/>
      <c r="G59" s="153">
        <v>2198000</v>
      </c>
      <c r="H59" s="167">
        <v>2213000</v>
      </c>
      <c r="I59" s="167">
        <v>2856000</v>
      </c>
    </row>
    <row r="60" spans="1:9" s="51" customFormat="1" ht="15.75" customHeight="1" x14ac:dyDescent="0.25">
      <c r="A60" s="56"/>
      <c r="B60" s="41"/>
      <c r="C60" s="41"/>
      <c r="D60" s="41"/>
      <c r="E60" s="41" t="s">
        <v>266</v>
      </c>
      <c r="F60" s="41"/>
      <c r="G60" s="153">
        <v>696000</v>
      </c>
      <c r="H60" s="167">
        <v>607416</v>
      </c>
      <c r="I60" s="167">
        <v>1276000</v>
      </c>
    </row>
    <row r="61" spans="1:9" s="51" customFormat="1" ht="15.75" customHeight="1" x14ac:dyDescent="0.25">
      <c r="A61" s="56"/>
      <c r="B61" s="41"/>
      <c r="C61" s="41" t="s">
        <v>192</v>
      </c>
      <c r="D61" s="41" t="s">
        <v>193</v>
      </c>
      <c r="E61" s="41"/>
      <c r="F61" s="41"/>
      <c r="G61" s="153">
        <f>G62+G63</f>
        <v>1020000</v>
      </c>
      <c r="H61" s="166">
        <f>H62+H63</f>
        <v>6417574</v>
      </c>
      <c r="I61" s="166">
        <f>I62+I63</f>
        <v>1020000</v>
      </c>
    </row>
    <row r="62" spans="1:9" s="51" customFormat="1" ht="15.75" customHeight="1" x14ac:dyDescent="0.25">
      <c r="A62" s="56"/>
      <c r="B62" s="41"/>
      <c r="C62" s="41"/>
      <c r="D62" s="41"/>
      <c r="E62" s="41" t="s">
        <v>267</v>
      </c>
      <c r="F62" s="41"/>
      <c r="G62" s="153">
        <v>140000</v>
      </c>
      <c r="H62" s="167">
        <v>5648814</v>
      </c>
      <c r="I62" s="167">
        <v>140000</v>
      </c>
    </row>
    <row r="63" spans="1:9" s="51" customFormat="1" ht="15.75" customHeight="1" x14ac:dyDescent="0.25">
      <c r="A63" s="56"/>
      <c r="B63" s="41"/>
      <c r="C63" s="41"/>
      <c r="D63" s="41"/>
      <c r="E63" s="41" t="s">
        <v>194</v>
      </c>
      <c r="F63" s="41"/>
      <c r="G63" s="153">
        <f>SUM(G64:G72)</f>
        <v>880000</v>
      </c>
      <c r="H63" s="153">
        <v>768760</v>
      </c>
      <c r="I63" s="153">
        <f>SUM(I64:I72)</f>
        <v>880000</v>
      </c>
    </row>
    <row r="64" spans="1:9" s="51" customFormat="1" ht="15.75" customHeight="1" x14ac:dyDescent="0.25">
      <c r="A64" s="56"/>
      <c r="B64" s="41"/>
      <c r="C64" s="41"/>
      <c r="D64" s="41"/>
      <c r="E64" s="41" t="s">
        <v>349</v>
      </c>
      <c r="F64" s="41"/>
      <c r="G64" s="153">
        <v>650000</v>
      </c>
      <c r="H64" s="167"/>
      <c r="I64" s="167">
        <v>650000</v>
      </c>
    </row>
    <row r="65" spans="1:9" s="51" customFormat="1" ht="15.75" customHeight="1" x14ac:dyDescent="0.25">
      <c r="A65" s="56"/>
      <c r="B65" s="41"/>
      <c r="C65" s="41"/>
      <c r="D65" s="41"/>
      <c r="E65" s="41" t="s">
        <v>350</v>
      </c>
      <c r="F65" s="41"/>
      <c r="G65" s="153">
        <v>30000</v>
      </c>
      <c r="H65" s="167"/>
      <c r="I65" s="167">
        <v>30000</v>
      </c>
    </row>
    <row r="66" spans="1:9" s="51" customFormat="1" ht="15.75" customHeight="1" x14ac:dyDescent="0.25">
      <c r="A66" s="56"/>
      <c r="B66" s="41"/>
      <c r="C66" s="41"/>
      <c r="D66" s="41"/>
      <c r="E66" s="41" t="s">
        <v>351</v>
      </c>
      <c r="F66" s="41"/>
      <c r="G66" s="153">
        <v>30000</v>
      </c>
      <c r="H66" s="167"/>
      <c r="I66" s="167">
        <v>30000</v>
      </c>
    </row>
    <row r="67" spans="1:9" s="51" customFormat="1" ht="15.75" customHeight="1" x14ac:dyDescent="0.25">
      <c r="A67" s="56"/>
      <c r="B67" s="41"/>
      <c r="C67" s="41"/>
      <c r="D67" s="41"/>
      <c r="E67" s="41" t="s">
        <v>357</v>
      </c>
      <c r="F67" s="41"/>
      <c r="G67" s="153">
        <v>40000</v>
      </c>
      <c r="H67" s="167"/>
      <c r="I67" s="167">
        <v>40000</v>
      </c>
    </row>
    <row r="68" spans="1:9" s="51" customFormat="1" ht="15.75" customHeight="1" x14ac:dyDescent="0.25">
      <c r="A68" s="56"/>
      <c r="B68" s="41"/>
      <c r="C68" s="41"/>
      <c r="D68" s="41"/>
      <c r="E68" s="41" t="s">
        <v>352</v>
      </c>
      <c r="F68" s="41"/>
      <c r="G68" s="153">
        <v>20000</v>
      </c>
      <c r="H68" s="167"/>
      <c r="I68" s="167">
        <v>20000</v>
      </c>
    </row>
    <row r="69" spans="1:9" s="51" customFormat="1" ht="15.75" customHeight="1" x14ac:dyDescent="0.25">
      <c r="A69" s="56"/>
      <c r="B69" s="41"/>
      <c r="C69" s="41"/>
      <c r="D69" s="41"/>
      <c r="E69" s="41" t="s">
        <v>353</v>
      </c>
      <c r="F69" s="41"/>
      <c r="G69" s="153">
        <v>10000</v>
      </c>
      <c r="H69" s="167"/>
      <c r="I69" s="167">
        <v>10000</v>
      </c>
    </row>
    <row r="70" spans="1:9" s="51" customFormat="1" ht="15.75" customHeight="1" x14ac:dyDescent="0.25">
      <c r="A70" s="56"/>
      <c r="B70" s="41"/>
      <c r="C70" s="41"/>
      <c r="D70" s="41"/>
      <c r="E70" s="41" t="s">
        <v>354</v>
      </c>
      <c r="F70" s="41"/>
      <c r="G70" s="153">
        <v>10000</v>
      </c>
      <c r="H70" s="167"/>
      <c r="I70" s="167">
        <v>10000</v>
      </c>
    </row>
    <row r="71" spans="1:9" s="51" customFormat="1" ht="15.75" customHeight="1" x14ac:dyDescent="0.25">
      <c r="A71" s="56"/>
      <c r="B71" s="41"/>
      <c r="C71" s="41"/>
      <c r="D71" s="41"/>
      <c r="E71" s="41" t="s">
        <v>355</v>
      </c>
      <c r="F71" s="41"/>
      <c r="G71" s="153">
        <v>10000</v>
      </c>
      <c r="H71" s="167"/>
      <c r="I71" s="167">
        <v>10000</v>
      </c>
    </row>
    <row r="72" spans="1:9" s="51" customFormat="1" ht="15.75" customHeight="1" x14ac:dyDescent="0.25">
      <c r="A72" s="56"/>
      <c r="B72" s="41"/>
      <c r="C72" s="41"/>
      <c r="D72" s="41"/>
      <c r="E72" s="41" t="s">
        <v>356</v>
      </c>
      <c r="F72" s="41"/>
      <c r="G72" s="153">
        <v>80000</v>
      </c>
      <c r="H72" s="167"/>
      <c r="I72" s="167">
        <v>80000</v>
      </c>
    </row>
    <row r="73" spans="1:9" s="51" customFormat="1" ht="15.75" customHeight="1" x14ac:dyDescent="0.25">
      <c r="A73" s="56"/>
      <c r="B73" s="41"/>
      <c r="C73" s="41" t="s">
        <v>195</v>
      </c>
      <c r="D73" s="41" t="s">
        <v>196</v>
      </c>
      <c r="E73" s="41"/>
      <c r="F73" s="41"/>
      <c r="G73" s="153">
        <v>3793000</v>
      </c>
      <c r="H73" s="167"/>
      <c r="I73" s="167">
        <v>141606</v>
      </c>
    </row>
    <row r="74" spans="1:9" s="51" customFormat="1" ht="15.75" customHeight="1" x14ac:dyDescent="0.25">
      <c r="A74" s="32" t="s">
        <v>33</v>
      </c>
      <c r="B74" s="41"/>
      <c r="C74" s="54" t="s">
        <v>368</v>
      </c>
      <c r="D74" s="41"/>
      <c r="E74" s="41"/>
      <c r="F74" s="41"/>
      <c r="G74" s="152">
        <f>G75</f>
        <v>0</v>
      </c>
      <c r="H74" s="152">
        <f>H75</f>
        <v>13000</v>
      </c>
      <c r="I74" s="152">
        <f>I75</f>
        <v>500000</v>
      </c>
    </row>
    <row r="75" spans="1:9" s="51" customFormat="1" ht="15.75" customHeight="1" x14ac:dyDescent="0.25">
      <c r="A75" s="56"/>
      <c r="B75" s="41"/>
      <c r="C75" s="41"/>
      <c r="D75" s="41"/>
      <c r="E75" s="41" t="s">
        <v>369</v>
      </c>
      <c r="F75" s="41"/>
      <c r="G75" s="153"/>
      <c r="H75" s="167">
        <v>13000</v>
      </c>
      <c r="I75" s="167">
        <v>500000</v>
      </c>
    </row>
    <row r="76" spans="1:9" s="51" customFormat="1" ht="15.75" customHeight="1" x14ac:dyDescent="0.25">
      <c r="A76" s="66" t="s">
        <v>35</v>
      </c>
      <c r="B76" s="41"/>
      <c r="C76" s="54" t="s">
        <v>289</v>
      </c>
      <c r="D76" s="41"/>
      <c r="E76" s="41"/>
      <c r="F76" s="41"/>
      <c r="G76" s="152">
        <f>SUM(G77:G79)</f>
        <v>5168000</v>
      </c>
      <c r="H76" s="152">
        <f>SUM(H77:H79)</f>
        <v>2486595</v>
      </c>
      <c r="I76" s="152">
        <f>SUM(I77:I79)</f>
        <v>6000000</v>
      </c>
    </row>
    <row r="77" spans="1:9" s="51" customFormat="1" ht="15.75" customHeight="1" x14ac:dyDescent="0.25">
      <c r="A77" s="56"/>
      <c r="B77" s="41"/>
      <c r="C77" s="41" t="s">
        <v>208</v>
      </c>
      <c r="D77" s="41"/>
      <c r="E77" s="41" t="s">
        <v>268</v>
      </c>
      <c r="F77" s="41"/>
      <c r="G77" s="153">
        <v>3000000</v>
      </c>
      <c r="H77" s="167">
        <v>1669681</v>
      </c>
      <c r="I77" s="167">
        <v>6000000</v>
      </c>
    </row>
    <row r="78" spans="1:9" s="51" customFormat="1" ht="15.75" customHeight="1" x14ac:dyDescent="0.25">
      <c r="A78" s="56"/>
      <c r="B78" s="41"/>
      <c r="C78" s="41"/>
      <c r="D78" s="41"/>
      <c r="E78" s="41" t="s">
        <v>269</v>
      </c>
      <c r="F78" s="41"/>
      <c r="G78" s="170">
        <v>2168000</v>
      </c>
      <c r="H78" s="171">
        <v>520000</v>
      </c>
      <c r="I78" s="171"/>
    </row>
    <row r="79" spans="1:9" s="51" customFormat="1" ht="15.75" customHeight="1" x14ac:dyDescent="0.25">
      <c r="A79" s="56"/>
      <c r="B79" s="41"/>
      <c r="C79" s="41" t="s">
        <v>209</v>
      </c>
      <c r="D79" s="41"/>
      <c r="E79" s="41" t="s">
        <v>370</v>
      </c>
      <c r="F79" s="169"/>
      <c r="G79" s="166"/>
      <c r="H79" s="167">
        <v>296914</v>
      </c>
      <c r="I79" s="167"/>
    </row>
    <row r="80" spans="1:9" s="51" customFormat="1" ht="15.75" customHeight="1" x14ac:dyDescent="0.25">
      <c r="A80" s="32" t="s">
        <v>40</v>
      </c>
      <c r="B80" s="41"/>
      <c r="C80" s="54" t="s">
        <v>39</v>
      </c>
      <c r="D80" s="54"/>
      <c r="E80" s="54"/>
      <c r="F80" s="54"/>
      <c r="G80" s="172">
        <f>G81+G82</f>
        <v>784000</v>
      </c>
      <c r="H80" s="172">
        <f>H81+H82</f>
        <v>1726239</v>
      </c>
      <c r="I80" s="172">
        <f>I81+I82</f>
        <v>762544</v>
      </c>
    </row>
    <row r="81" spans="1:9" s="51" customFormat="1" ht="15.75" customHeight="1" x14ac:dyDescent="0.25">
      <c r="A81" s="32"/>
      <c r="B81" s="41"/>
      <c r="C81" s="54" t="s">
        <v>197</v>
      </c>
      <c r="D81" s="54"/>
      <c r="E81" s="41" t="s">
        <v>198</v>
      </c>
      <c r="F81" s="54"/>
      <c r="G81" s="153">
        <v>784000</v>
      </c>
      <c r="H81" s="167">
        <v>783716</v>
      </c>
      <c r="I81" s="167">
        <v>762544</v>
      </c>
    </row>
    <row r="82" spans="1:9" s="51" customFormat="1" ht="15.75" customHeight="1" x14ac:dyDescent="0.25">
      <c r="A82" s="32"/>
      <c r="B82" s="41"/>
      <c r="C82" s="54"/>
      <c r="D82" s="54"/>
      <c r="E82" s="41" t="s">
        <v>199</v>
      </c>
      <c r="F82" s="54"/>
      <c r="G82" s="153">
        <v>0</v>
      </c>
      <c r="H82" s="167">
        <v>942523</v>
      </c>
      <c r="I82" s="167">
        <v>0</v>
      </c>
    </row>
    <row r="83" spans="1:9" s="51" customFormat="1" ht="15.75" customHeight="1" x14ac:dyDescent="0.25">
      <c r="A83" s="10" t="s">
        <v>71</v>
      </c>
      <c r="B83" s="14"/>
      <c r="C83" s="14"/>
      <c r="D83" s="14"/>
      <c r="E83" s="14"/>
      <c r="F83" s="67"/>
      <c r="G83" s="151">
        <f>G84+G99+G102</f>
        <v>127000</v>
      </c>
      <c r="H83" s="151">
        <f>H84+H99+H102</f>
        <v>118879</v>
      </c>
      <c r="I83" s="151">
        <f>I84+I99+I102</f>
        <v>7140000</v>
      </c>
    </row>
    <row r="84" spans="1:9" s="51" customFormat="1" ht="15.75" customHeight="1" x14ac:dyDescent="0.25">
      <c r="A84" s="32" t="s">
        <v>26</v>
      </c>
      <c r="B84" s="54"/>
      <c r="C84" s="54" t="s">
        <v>27</v>
      </c>
      <c r="D84" s="54"/>
      <c r="E84" s="54"/>
      <c r="F84" s="41"/>
      <c r="G84" s="152">
        <f>G85+G89+G96</f>
        <v>127000</v>
      </c>
      <c r="H84" s="152">
        <f>H85+H89+H96</f>
        <v>118879</v>
      </c>
      <c r="I84" s="165">
        <f>I85+I89+I96</f>
        <v>340000</v>
      </c>
    </row>
    <row r="85" spans="1:9" s="51" customFormat="1" ht="15.75" customHeight="1" x14ac:dyDescent="0.25">
      <c r="A85" s="60"/>
      <c r="B85" s="54" t="s">
        <v>149</v>
      </c>
      <c r="C85" s="61"/>
      <c r="D85" s="54" t="s">
        <v>150</v>
      </c>
      <c r="E85" s="62"/>
      <c r="F85" s="60"/>
      <c r="G85" s="152">
        <f>G86</f>
        <v>20000</v>
      </c>
      <c r="H85" s="152">
        <f>H86</f>
        <v>34181</v>
      </c>
      <c r="I85" s="165">
        <f>I86</f>
        <v>40000</v>
      </c>
    </row>
    <row r="86" spans="1:9" s="51" customFormat="1" ht="15.75" customHeight="1" x14ac:dyDescent="0.25">
      <c r="A86" s="56"/>
      <c r="B86" s="41"/>
      <c r="C86" s="41" t="s">
        <v>156</v>
      </c>
      <c r="D86" s="41" t="s">
        <v>157</v>
      </c>
      <c r="E86" s="41"/>
      <c r="F86" s="41"/>
      <c r="G86" s="153">
        <f>SUM(G87:G88)</f>
        <v>20000</v>
      </c>
      <c r="H86" s="153">
        <f>SUM(H87:H88)</f>
        <v>34181</v>
      </c>
      <c r="I86" s="153">
        <f>SUM(I87:I88)</f>
        <v>40000</v>
      </c>
    </row>
    <row r="87" spans="1:9" s="51" customFormat="1" ht="15.75" customHeight="1" x14ac:dyDescent="0.25">
      <c r="A87" s="32"/>
      <c r="B87" s="54"/>
      <c r="C87" s="54"/>
      <c r="D87" s="54"/>
      <c r="E87" s="57" t="s">
        <v>200</v>
      </c>
      <c r="F87" s="41"/>
      <c r="G87" s="153">
        <v>0</v>
      </c>
      <c r="H87" s="182">
        <v>0</v>
      </c>
      <c r="I87" s="167"/>
    </row>
    <row r="88" spans="1:9" s="51" customFormat="1" ht="15.75" customHeight="1" x14ac:dyDescent="0.25">
      <c r="A88" s="32"/>
      <c r="B88" s="54"/>
      <c r="C88" s="54"/>
      <c r="D88" s="54"/>
      <c r="E88" s="57" t="s">
        <v>159</v>
      </c>
      <c r="F88" s="41"/>
      <c r="G88" s="153">
        <v>20000</v>
      </c>
      <c r="H88" s="182">
        <v>34181</v>
      </c>
      <c r="I88" s="167">
        <v>40000</v>
      </c>
    </row>
    <row r="89" spans="1:9" s="51" customFormat="1" ht="15.75" customHeight="1" x14ac:dyDescent="0.25">
      <c r="A89" s="60"/>
      <c r="B89" s="54" t="s">
        <v>169</v>
      </c>
      <c r="C89" s="61"/>
      <c r="D89" s="54" t="s">
        <v>170</v>
      </c>
      <c r="E89" s="61"/>
      <c r="F89" s="57"/>
      <c r="G89" s="152">
        <f>G90+G93+G94</f>
        <v>80000</v>
      </c>
      <c r="H89" s="152">
        <f>H90+H93+H94</f>
        <v>60991</v>
      </c>
      <c r="I89" s="165">
        <f>I90+I93+I94</f>
        <v>300000</v>
      </c>
    </row>
    <row r="90" spans="1:9" s="51" customFormat="1" ht="15.75" customHeight="1" x14ac:dyDescent="0.25">
      <c r="A90" s="56"/>
      <c r="B90" s="41"/>
      <c r="C90" s="41" t="s">
        <v>171</v>
      </c>
      <c r="D90" s="41" t="s">
        <v>172</v>
      </c>
      <c r="E90" s="41"/>
      <c r="F90" s="41"/>
      <c r="G90" s="153">
        <f>SUM(G91:G92)</f>
        <v>60000</v>
      </c>
      <c r="H90" s="153">
        <f>SUM(H91:H92)</f>
        <v>60991</v>
      </c>
      <c r="I90" s="166">
        <f>SUM(I91:I92)</f>
        <v>0</v>
      </c>
    </row>
    <row r="91" spans="1:9" s="51" customFormat="1" ht="15.75" customHeight="1" x14ac:dyDescent="0.25">
      <c r="A91" s="56"/>
      <c r="B91" s="41"/>
      <c r="C91" s="41"/>
      <c r="D91" s="41"/>
      <c r="E91" s="57" t="s">
        <v>173</v>
      </c>
      <c r="F91" s="41"/>
      <c r="G91" s="153">
        <v>30000</v>
      </c>
      <c r="H91" s="182">
        <v>0</v>
      </c>
      <c r="I91" s="167"/>
    </row>
    <row r="92" spans="1:9" s="51" customFormat="1" ht="15.75" customHeight="1" x14ac:dyDescent="0.25">
      <c r="A92" s="56"/>
      <c r="B92" s="41"/>
      <c r="C92" s="41"/>
      <c r="D92" s="41"/>
      <c r="E92" s="57" t="s">
        <v>175</v>
      </c>
      <c r="F92" s="41"/>
      <c r="G92" s="153">
        <v>30000</v>
      </c>
      <c r="H92" s="182">
        <v>60991</v>
      </c>
      <c r="I92" s="167"/>
    </row>
    <row r="93" spans="1:9" s="51" customFormat="1" ht="15.75" customHeight="1" x14ac:dyDescent="0.25">
      <c r="A93" s="56"/>
      <c r="B93" s="41"/>
      <c r="C93" s="41" t="s">
        <v>178</v>
      </c>
      <c r="D93" s="41" t="s">
        <v>179</v>
      </c>
      <c r="E93" s="41"/>
      <c r="F93" s="41"/>
      <c r="G93" s="153">
        <v>20000</v>
      </c>
      <c r="H93" s="182">
        <v>0</v>
      </c>
      <c r="I93" s="167"/>
    </row>
    <row r="94" spans="1:9" s="51" customFormat="1" ht="15.75" customHeight="1" x14ac:dyDescent="0.25">
      <c r="A94" s="56"/>
      <c r="B94" s="41"/>
      <c r="C94" s="41" t="s">
        <v>180</v>
      </c>
      <c r="D94" s="41" t="s">
        <v>181</v>
      </c>
      <c r="E94" s="41"/>
      <c r="F94" s="41"/>
      <c r="G94" s="153">
        <f>G95</f>
        <v>0</v>
      </c>
      <c r="H94" s="153">
        <f>H95</f>
        <v>0</v>
      </c>
      <c r="I94" s="166">
        <f>I95</f>
        <v>300000</v>
      </c>
    </row>
    <row r="95" spans="1:9" s="51" customFormat="1" ht="15.75" customHeight="1" x14ac:dyDescent="0.25">
      <c r="A95" s="56"/>
      <c r="B95" s="41"/>
      <c r="C95" s="41"/>
      <c r="D95" s="41"/>
      <c r="E95" s="57" t="s">
        <v>182</v>
      </c>
      <c r="F95" s="41"/>
      <c r="G95" s="153">
        <v>0</v>
      </c>
      <c r="H95" s="182"/>
      <c r="I95" s="167">
        <v>300000</v>
      </c>
    </row>
    <row r="96" spans="1:9" s="51" customFormat="1" ht="15.75" customHeight="1" x14ac:dyDescent="0.25">
      <c r="A96" s="60"/>
      <c r="B96" s="54" t="s">
        <v>183</v>
      </c>
      <c r="C96" s="61"/>
      <c r="D96" s="54" t="s">
        <v>184</v>
      </c>
      <c r="E96" s="61"/>
      <c r="F96" s="57"/>
      <c r="G96" s="152">
        <f>G97+G98</f>
        <v>27000</v>
      </c>
      <c r="H96" s="152">
        <f>H97+H98</f>
        <v>23707</v>
      </c>
      <c r="I96" s="152">
        <f>I97+I98</f>
        <v>0</v>
      </c>
    </row>
    <row r="97" spans="1:9" s="51" customFormat="1" ht="15.75" customHeight="1" x14ac:dyDescent="0.25">
      <c r="A97" s="56"/>
      <c r="B97" s="41"/>
      <c r="C97" s="41" t="s">
        <v>185</v>
      </c>
      <c r="D97" s="41" t="s">
        <v>186</v>
      </c>
      <c r="E97" s="41"/>
      <c r="F97" s="41"/>
      <c r="G97" s="153">
        <v>27000</v>
      </c>
      <c r="H97" s="182">
        <v>16526</v>
      </c>
      <c r="I97" s="167"/>
    </row>
    <row r="98" spans="1:9" s="51" customFormat="1" ht="15.75" customHeight="1" x14ac:dyDescent="0.25">
      <c r="A98" s="56"/>
      <c r="B98" s="41"/>
      <c r="C98" s="41" t="s">
        <v>219</v>
      </c>
      <c r="D98" s="41" t="s">
        <v>380</v>
      </c>
      <c r="E98" s="41"/>
      <c r="F98" s="41"/>
      <c r="G98" s="153"/>
      <c r="H98" s="92">
        <v>7181</v>
      </c>
      <c r="I98" s="167"/>
    </row>
    <row r="99" spans="1:9" s="51" customFormat="1" ht="15.75" customHeight="1" x14ac:dyDescent="0.25">
      <c r="A99" s="32" t="s">
        <v>33</v>
      </c>
      <c r="B99" s="54"/>
      <c r="C99" s="54" t="s">
        <v>375</v>
      </c>
      <c r="D99" s="54"/>
      <c r="E99" s="54"/>
      <c r="F99" s="54"/>
      <c r="G99" s="152">
        <f>G100</f>
        <v>0</v>
      </c>
      <c r="H99" s="152">
        <f>H100</f>
        <v>0</v>
      </c>
      <c r="I99" s="165">
        <f>I100</f>
        <v>300000</v>
      </c>
    </row>
    <row r="100" spans="1:9" s="51" customFormat="1" ht="15.75" customHeight="1" x14ac:dyDescent="0.25">
      <c r="A100" s="56"/>
      <c r="B100" s="41" t="s">
        <v>376</v>
      </c>
      <c r="C100" s="41"/>
      <c r="D100" s="41" t="s">
        <v>377</v>
      </c>
      <c r="E100" s="41"/>
      <c r="F100" s="41"/>
      <c r="G100" s="153"/>
      <c r="H100" s="182"/>
      <c r="I100" s="167">
        <v>300000</v>
      </c>
    </row>
    <row r="101" spans="1:9" s="51" customFormat="1" ht="15.75" customHeight="1" x14ac:dyDescent="0.25">
      <c r="A101" s="56"/>
      <c r="B101" s="41"/>
      <c r="C101" s="41"/>
      <c r="D101" s="41"/>
      <c r="E101" s="41"/>
      <c r="F101" s="41"/>
      <c r="G101" s="153"/>
      <c r="H101" s="182"/>
      <c r="I101" s="167"/>
    </row>
    <row r="102" spans="1:9" s="51" customFormat="1" ht="15.75" customHeight="1" x14ac:dyDescent="0.25">
      <c r="A102" s="28" t="s">
        <v>35</v>
      </c>
      <c r="B102" s="29"/>
      <c r="C102" s="28" t="s">
        <v>36</v>
      </c>
      <c r="D102" s="29"/>
      <c r="E102" s="29"/>
      <c r="F102" s="60"/>
      <c r="G102" s="152">
        <f>SUM(G103:G104)</f>
        <v>0</v>
      </c>
      <c r="H102" s="172">
        <f>SUM(H103:H104)</f>
        <v>0</v>
      </c>
      <c r="I102" s="165">
        <f>SUM(I103:I104)</f>
        <v>6500000</v>
      </c>
    </row>
    <row r="103" spans="1:9" s="51" customFormat="1" ht="15.75" customHeight="1" x14ac:dyDescent="0.25">
      <c r="A103" s="29"/>
      <c r="B103" s="29" t="s">
        <v>208</v>
      </c>
      <c r="C103" s="29"/>
      <c r="D103" s="29" t="s">
        <v>374</v>
      </c>
      <c r="E103" s="29"/>
      <c r="F103" s="60"/>
      <c r="G103" s="153"/>
      <c r="H103" s="182"/>
      <c r="I103" s="167">
        <v>5118000</v>
      </c>
    </row>
    <row r="104" spans="1:9" s="51" customFormat="1" ht="15.75" customHeight="1" x14ac:dyDescent="0.25">
      <c r="A104" s="29"/>
      <c r="B104" s="29" t="s">
        <v>209</v>
      </c>
      <c r="C104" s="29"/>
      <c r="D104" s="29" t="s">
        <v>210</v>
      </c>
      <c r="E104" s="29"/>
      <c r="F104" s="60"/>
      <c r="G104" s="153">
        <v>0</v>
      </c>
      <c r="H104" s="182"/>
      <c r="I104" s="167">
        <v>1382000</v>
      </c>
    </row>
    <row r="105" spans="1:9" s="51" customFormat="1" ht="15.75" customHeight="1" x14ac:dyDescent="0.25">
      <c r="A105" s="10" t="s">
        <v>98</v>
      </c>
      <c r="B105" s="17"/>
      <c r="C105" s="17"/>
      <c r="D105" s="10"/>
      <c r="E105" s="43"/>
      <c r="F105" s="68">
        <v>3</v>
      </c>
      <c r="G105" s="151">
        <f>G106+G109+G112</f>
        <v>3235000</v>
      </c>
      <c r="H105" s="151">
        <f>H106+H109+H112+H117</f>
        <v>3853814</v>
      </c>
      <c r="I105" s="151">
        <f>I106+I109+I112</f>
        <v>2944710</v>
      </c>
    </row>
    <row r="106" spans="1:9" s="51" customFormat="1" ht="15.75" customHeight="1" x14ac:dyDescent="0.25">
      <c r="A106" s="32" t="s">
        <v>22</v>
      </c>
      <c r="B106" s="54"/>
      <c r="C106" s="54" t="s">
        <v>131</v>
      </c>
      <c r="D106" s="54"/>
      <c r="E106" s="54"/>
      <c r="F106" s="57"/>
      <c r="G106" s="152">
        <f t="shared" ref="G106:I107" si="0">G107</f>
        <v>2850000</v>
      </c>
      <c r="H106" s="152">
        <f t="shared" si="0"/>
        <v>2074010</v>
      </c>
      <c r="I106" s="152">
        <f t="shared" si="0"/>
        <v>2604210</v>
      </c>
    </row>
    <row r="107" spans="1:9" s="51" customFormat="1" ht="15.75" customHeight="1" x14ac:dyDescent="0.25">
      <c r="A107" s="56"/>
      <c r="B107" s="41" t="s">
        <v>132</v>
      </c>
      <c r="C107" s="41"/>
      <c r="D107" s="41" t="s">
        <v>133</v>
      </c>
      <c r="E107" s="41"/>
      <c r="F107" s="57"/>
      <c r="G107" s="153">
        <f t="shared" si="0"/>
        <v>2850000</v>
      </c>
      <c r="H107" s="153">
        <f t="shared" si="0"/>
        <v>2074010</v>
      </c>
      <c r="I107" s="153">
        <f t="shared" si="0"/>
        <v>2604210</v>
      </c>
    </row>
    <row r="108" spans="1:9" s="51" customFormat="1" ht="17.25" customHeight="1" x14ac:dyDescent="0.25">
      <c r="A108" s="29"/>
      <c r="B108" s="41"/>
      <c r="C108" s="41" t="s">
        <v>134</v>
      </c>
      <c r="D108" s="41" t="s">
        <v>135</v>
      </c>
      <c r="E108" s="41"/>
      <c r="F108" s="60"/>
      <c r="G108" s="153">
        <v>2850000</v>
      </c>
      <c r="H108" s="167">
        <v>2074010</v>
      </c>
      <c r="I108" s="167">
        <v>2604210</v>
      </c>
    </row>
    <row r="109" spans="1:9" s="51" customFormat="1" ht="15.75" customHeight="1" x14ac:dyDescent="0.25">
      <c r="A109" s="32" t="s">
        <v>24</v>
      </c>
      <c r="B109" s="54"/>
      <c r="C109" s="54" t="s">
        <v>145</v>
      </c>
      <c r="D109" s="58"/>
      <c r="E109" s="58"/>
      <c r="F109" s="59"/>
      <c r="G109" s="152">
        <f>G110</f>
        <v>385000</v>
      </c>
      <c r="H109" s="152">
        <f>H110+H111</f>
        <v>285636</v>
      </c>
      <c r="I109" s="152">
        <f>I110+I111</f>
        <v>290500</v>
      </c>
    </row>
    <row r="110" spans="1:9" s="51" customFormat="1" ht="15.75" customHeight="1" x14ac:dyDescent="0.25">
      <c r="A110" s="56"/>
      <c r="B110" s="41"/>
      <c r="C110" s="41"/>
      <c r="D110" s="57" t="s">
        <v>146</v>
      </c>
      <c r="E110" s="41"/>
      <c r="F110" s="41"/>
      <c r="G110" s="153">
        <v>385000</v>
      </c>
      <c r="H110" s="167">
        <v>258621</v>
      </c>
      <c r="I110" s="167">
        <v>290500</v>
      </c>
    </row>
    <row r="111" spans="1:9" s="51" customFormat="1" ht="15.75" customHeight="1" x14ac:dyDescent="0.25">
      <c r="A111" s="56"/>
      <c r="B111" s="41"/>
      <c r="C111" s="41"/>
      <c r="D111" s="57" t="s">
        <v>361</v>
      </c>
      <c r="E111" s="57"/>
      <c r="F111" s="59"/>
      <c r="G111" s="155">
        <v>0</v>
      </c>
      <c r="H111" s="182">
        <v>27015</v>
      </c>
      <c r="I111" s="167">
        <v>0</v>
      </c>
    </row>
    <row r="112" spans="1:9" s="51" customFormat="1" ht="15.75" customHeight="1" x14ac:dyDescent="0.25">
      <c r="A112" s="32" t="s">
        <v>26</v>
      </c>
      <c r="B112" s="41"/>
      <c r="C112" s="54" t="s">
        <v>27</v>
      </c>
      <c r="D112" s="57"/>
      <c r="E112" s="57"/>
      <c r="F112" s="59"/>
      <c r="G112" s="155">
        <f t="shared" ref="G112:I113" si="1">SUM(G113)</f>
        <v>0</v>
      </c>
      <c r="H112" s="155">
        <f t="shared" si="1"/>
        <v>777263</v>
      </c>
      <c r="I112" s="184">
        <f t="shared" si="1"/>
        <v>50000</v>
      </c>
    </row>
    <row r="113" spans="1:9" s="51" customFormat="1" ht="15.75" customHeight="1" x14ac:dyDescent="0.25">
      <c r="A113" s="56"/>
      <c r="B113" s="54" t="s">
        <v>149</v>
      </c>
      <c r="C113" s="41"/>
      <c r="D113" s="54" t="s">
        <v>150</v>
      </c>
      <c r="E113" s="57"/>
      <c r="F113" s="59"/>
      <c r="G113" s="155">
        <f t="shared" si="1"/>
        <v>0</v>
      </c>
      <c r="H113" s="155">
        <f t="shared" si="1"/>
        <v>777263</v>
      </c>
      <c r="I113" s="184">
        <f t="shared" si="1"/>
        <v>50000</v>
      </c>
    </row>
    <row r="114" spans="1:9" s="51" customFormat="1" ht="15.75" customHeight="1" x14ac:dyDescent="0.25">
      <c r="A114" s="56"/>
      <c r="B114" s="41"/>
      <c r="C114" s="41" t="s">
        <v>156</v>
      </c>
      <c r="D114" s="57" t="s">
        <v>157</v>
      </c>
      <c r="E114" s="57"/>
      <c r="F114" s="59"/>
      <c r="G114" s="155">
        <f>SUM(G115:G116)</f>
        <v>0</v>
      </c>
      <c r="H114" s="155">
        <f>SUM(H115:H116)</f>
        <v>777263</v>
      </c>
      <c r="I114" s="184">
        <f>SUM(I115:I116)</f>
        <v>50000</v>
      </c>
    </row>
    <row r="115" spans="1:9" s="51" customFormat="1" ht="15.75" customHeight="1" x14ac:dyDescent="0.25">
      <c r="A115" s="56"/>
      <c r="B115" s="41"/>
      <c r="C115" s="41"/>
      <c r="D115" s="57"/>
      <c r="E115" s="57" t="s">
        <v>362</v>
      </c>
      <c r="F115" s="59"/>
      <c r="G115" s="155">
        <v>0</v>
      </c>
      <c r="H115" s="182">
        <v>288780</v>
      </c>
      <c r="I115" s="167">
        <v>0</v>
      </c>
    </row>
    <row r="116" spans="1:9" s="51" customFormat="1" ht="15.75" customHeight="1" x14ac:dyDescent="0.25">
      <c r="A116" s="56"/>
      <c r="B116" s="41"/>
      <c r="C116" s="41"/>
      <c r="D116" s="57"/>
      <c r="E116" s="57" t="s">
        <v>363</v>
      </c>
      <c r="F116" s="59"/>
      <c r="G116" s="155">
        <v>0</v>
      </c>
      <c r="H116" s="182">
        <v>488483</v>
      </c>
      <c r="I116" s="167">
        <v>50000</v>
      </c>
    </row>
    <row r="117" spans="1:9" s="51" customFormat="1" ht="15.75" customHeight="1" x14ac:dyDescent="0.25">
      <c r="A117" s="66" t="s">
        <v>33</v>
      </c>
      <c r="B117" s="41"/>
      <c r="C117" s="54" t="s">
        <v>34</v>
      </c>
      <c r="D117" s="41"/>
      <c r="E117" s="41"/>
      <c r="F117" s="41"/>
      <c r="G117" s="162">
        <f>G118+G119</f>
        <v>0</v>
      </c>
      <c r="H117" s="162">
        <f>H118+H119</f>
        <v>716905</v>
      </c>
      <c r="I117" s="168">
        <f>I118+I119</f>
        <v>0</v>
      </c>
    </row>
    <row r="118" spans="1:9" s="51" customFormat="1" ht="15.75" customHeight="1" x14ac:dyDescent="0.25">
      <c r="A118" s="56"/>
      <c r="B118" s="41" t="s">
        <v>216</v>
      </c>
      <c r="C118" s="41"/>
      <c r="D118" s="41" t="s">
        <v>221</v>
      </c>
      <c r="E118" s="41"/>
      <c r="F118" s="41"/>
      <c r="G118" s="163">
        <v>0</v>
      </c>
      <c r="H118" s="183">
        <v>531339</v>
      </c>
      <c r="I118" s="102">
        <v>0</v>
      </c>
    </row>
    <row r="119" spans="1:9" s="51" customFormat="1" ht="15.75" customHeight="1" x14ac:dyDescent="0.25">
      <c r="A119" s="56"/>
      <c r="B119" s="41" t="s">
        <v>205</v>
      </c>
      <c r="C119" s="41"/>
      <c r="D119" s="41" t="s">
        <v>206</v>
      </c>
      <c r="E119" s="41"/>
      <c r="F119" s="41"/>
      <c r="G119" s="163">
        <v>0</v>
      </c>
      <c r="H119" s="183">
        <v>185566</v>
      </c>
      <c r="I119" s="102">
        <v>0</v>
      </c>
    </row>
    <row r="120" spans="1:9" s="51" customFormat="1" ht="15.75" customHeight="1" x14ac:dyDescent="0.25">
      <c r="A120" s="10" t="s">
        <v>207</v>
      </c>
      <c r="B120" s="14"/>
      <c r="C120" s="14"/>
      <c r="D120" s="14"/>
      <c r="E120" s="14"/>
      <c r="F120" s="14"/>
      <c r="G120" s="151">
        <f>G121+G130</f>
        <v>2381000</v>
      </c>
      <c r="H120" s="151">
        <f>H121+H130</f>
        <v>1383170</v>
      </c>
      <c r="I120" s="151">
        <f>I121+I130</f>
        <v>7153000</v>
      </c>
    </row>
    <row r="121" spans="1:9" s="51" customFormat="1" ht="15.75" customHeight="1" x14ac:dyDescent="0.25">
      <c r="A121" s="32" t="s">
        <v>26</v>
      </c>
      <c r="B121" s="54"/>
      <c r="C121" s="54" t="s">
        <v>27</v>
      </c>
      <c r="D121" s="54"/>
      <c r="E121" s="54"/>
      <c r="F121" s="41"/>
      <c r="G121" s="152">
        <f>G122+G125+G128</f>
        <v>381000</v>
      </c>
      <c r="H121" s="152">
        <f>H122+H125+H128</f>
        <v>595770</v>
      </c>
      <c r="I121" s="152">
        <f>I122+I125+I128</f>
        <v>281000</v>
      </c>
    </row>
    <row r="122" spans="1:9" s="51" customFormat="1" ht="15.75" customHeight="1" x14ac:dyDescent="0.25">
      <c r="A122" s="60"/>
      <c r="B122" s="54" t="s">
        <v>149</v>
      </c>
      <c r="C122" s="61"/>
      <c r="D122" s="54" t="s">
        <v>150</v>
      </c>
      <c r="E122" s="62"/>
      <c r="F122" s="54"/>
      <c r="G122" s="152">
        <f>G123</f>
        <v>100000</v>
      </c>
      <c r="H122" s="152">
        <f>H123</f>
        <v>0</v>
      </c>
      <c r="I122" s="152">
        <f>I123</f>
        <v>0</v>
      </c>
    </row>
    <row r="123" spans="1:9" s="51" customFormat="1" ht="15.75" customHeight="1" x14ac:dyDescent="0.25">
      <c r="A123" s="56"/>
      <c r="B123" s="41"/>
      <c r="C123" s="41" t="s">
        <v>156</v>
      </c>
      <c r="D123" s="41" t="s">
        <v>157</v>
      </c>
      <c r="E123" s="41"/>
      <c r="F123" s="41"/>
      <c r="G123" s="153">
        <f>G124</f>
        <v>100000</v>
      </c>
      <c r="H123" s="167"/>
      <c r="I123" s="167"/>
    </row>
    <row r="124" spans="1:9" s="51" customFormat="1" ht="15.75" customHeight="1" x14ac:dyDescent="0.25">
      <c r="A124" s="32"/>
      <c r="B124" s="54"/>
      <c r="C124" s="54"/>
      <c r="D124" s="54"/>
      <c r="E124" s="57" t="s">
        <v>159</v>
      </c>
      <c r="F124" s="41"/>
      <c r="G124" s="153">
        <v>100000</v>
      </c>
      <c r="H124" s="167"/>
      <c r="I124" s="167"/>
    </row>
    <row r="125" spans="1:9" s="51" customFormat="1" ht="15.75" customHeight="1" x14ac:dyDescent="0.25">
      <c r="A125" s="60"/>
      <c r="B125" s="54" t="s">
        <v>169</v>
      </c>
      <c r="C125" s="61"/>
      <c r="D125" s="54" t="s">
        <v>170</v>
      </c>
      <c r="E125" s="61"/>
      <c r="F125" s="54"/>
      <c r="G125" s="152">
        <f>G126</f>
        <v>200000</v>
      </c>
      <c r="H125" s="152">
        <f>H126+H127</f>
        <v>501000</v>
      </c>
      <c r="I125" s="152">
        <f>I126</f>
        <v>200000</v>
      </c>
    </row>
    <row r="126" spans="1:9" s="51" customFormat="1" ht="15.75" customHeight="1" x14ac:dyDescent="0.25">
      <c r="A126" s="56"/>
      <c r="B126" s="41"/>
      <c r="C126" s="41" t="s">
        <v>178</v>
      </c>
      <c r="D126" s="41" t="s">
        <v>179</v>
      </c>
      <c r="E126" s="41"/>
      <c r="F126" s="60"/>
      <c r="G126" s="153">
        <v>200000</v>
      </c>
      <c r="H126" s="167">
        <v>351000</v>
      </c>
      <c r="I126" s="167">
        <v>200000</v>
      </c>
    </row>
    <row r="127" spans="1:9" s="51" customFormat="1" ht="15.75" customHeight="1" x14ac:dyDescent="0.25">
      <c r="A127" s="56"/>
      <c r="B127" s="41"/>
      <c r="C127" s="41" t="s">
        <v>180</v>
      </c>
      <c r="D127" s="41" t="s">
        <v>265</v>
      </c>
      <c r="E127" s="41"/>
      <c r="F127" s="60"/>
      <c r="G127" s="153"/>
      <c r="H127" s="167">
        <v>150000</v>
      </c>
      <c r="I127" s="167">
        <v>100000</v>
      </c>
    </row>
    <row r="128" spans="1:9" s="51" customFormat="1" ht="15.75" customHeight="1" x14ac:dyDescent="0.25">
      <c r="A128" s="60"/>
      <c r="B128" s="54" t="s">
        <v>183</v>
      </c>
      <c r="C128" s="61"/>
      <c r="D128" s="54" t="s">
        <v>184</v>
      </c>
      <c r="E128" s="61"/>
      <c r="F128" s="62"/>
      <c r="G128" s="152">
        <f>G129</f>
        <v>81000</v>
      </c>
      <c r="H128" s="152">
        <f>H129</f>
        <v>94770</v>
      </c>
      <c r="I128" s="152">
        <f>I129</f>
        <v>81000</v>
      </c>
    </row>
    <row r="129" spans="1:9" s="51" customFormat="1" ht="15.75" customHeight="1" x14ac:dyDescent="0.25">
      <c r="A129" s="56"/>
      <c r="B129" s="41"/>
      <c r="C129" s="41" t="s">
        <v>185</v>
      </c>
      <c r="D129" s="41" t="s">
        <v>186</v>
      </c>
      <c r="E129" s="41"/>
      <c r="F129" s="60"/>
      <c r="G129" s="153">
        <v>81000</v>
      </c>
      <c r="H129" s="167">
        <v>94770</v>
      </c>
      <c r="I129" s="167">
        <v>81000</v>
      </c>
    </row>
    <row r="130" spans="1:9" s="51" customFormat="1" ht="15.75" customHeight="1" x14ac:dyDescent="0.25">
      <c r="A130" s="28" t="s">
        <v>35</v>
      </c>
      <c r="B130" s="29"/>
      <c r="C130" s="28" t="s">
        <v>36</v>
      </c>
      <c r="D130" s="29"/>
      <c r="E130" s="29"/>
      <c r="F130" s="60"/>
      <c r="G130" s="152">
        <f>SUM(G131:G132)</f>
        <v>2000000</v>
      </c>
      <c r="H130" s="152">
        <f>SUM(H131:H132)</f>
        <v>787400</v>
      </c>
      <c r="I130" s="152">
        <f>SUM(I131:I132)</f>
        <v>6872000</v>
      </c>
    </row>
    <row r="131" spans="1:9" s="51" customFormat="1" ht="15.75" customHeight="1" x14ac:dyDescent="0.25">
      <c r="A131" s="29"/>
      <c r="B131" s="29" t="s">
        <v>208</v>
      </c>
      <c r="C131" s="29"/>
      <c r="D131" s="29" t="s">
        <v>378</v>
      </c>
      <c r="E131" s="29"/>
      <c r="F131" s="60"/>
      <c r="G131" s="153">
        <v>2000000</v>
      </c>
      <c r="H131" s="167">
        <v>620000</v>
      </c>
      <c r="I131" s="167">
        <v>6659000</v>
      </c>
    </row>
    <row r="132" spans="1:9" s="51" customFormat="1" ht="15.75" customHeight="1" x14ac:dyDescent="0.25">
      <c r="A132" s="29"/>
      <c r="B132" s="29" t="s">
        <v>209</v>
      </c>
      <c r="C132" s="29"/>
      <c r="D132" s="29" t="s">
        <v>210</v>
      </c>
      <c r="E132" s="29"/>
      <c r="F132" s="60"/>
      <c r="G132" s="153">
        <v>0</v>
      </c>
      <c r="H132" s="167">
        <v>167400</v>
      </c>
      <c r="I132" s="167">
        <v>213000</v>
      </c>
    </row>
    <row r="133" spans="1:9" s="51" customFormat="1" ht="15.75" customHeight="1" x14ac:dyDescent="0.25">
      <c r="A133" s="56"/>
      <c r="B133" s="41"/>
      <c r="C133" s="41"/>
      <c r="D133" s="41"/>
      <c r="E133" s="60"/>
      <c r="F133" s="60"/>
      <c r="G133" s="153"/>
      <c r="H133" s="167"/>
      <c r="I133" s="167"/>
    </row>
    <row r="134" spans="1:9" s="51" customFormat="1" ht="15.75" customHeight="1" x14ac:dyDescent="0.25">
      <c r="A134" s="10" t="s">
        <v>211</v>
      </c>
      <c r="B134" s="17"/>
      <c r="C134" s="17"/>
      <c r="D134" s="17"/>
      <c r="E134" s="17"/>
      <c r="F134" s="17"/>
      <c r="G134" s="151">
        <f>SUM(G135)</f>
        <v>1270000</v>
      </c>
      <c r="H134" s="151">
        <f>SUM(H135)</f>
        <v>1172137</v>
      </c>
      <c r="I134" s="187">
        <f>SUM(I135)</f>
        <v>1270000</v>
      </c>
    </row>
    <row r="135" spans="1:9" s="51" customFormat="1" ht="15.75" customHeight="1" x14ac:dyDescent="0.25">
      <c r="A135" s="32" t="s">
        <v>26</v>
      </c>
      <c r="B135" s="54"/>
      <c r="C135" s="54" t="s">
        <v>27</v>
      </c>
      <c r="D135" s="54"/>
      <c r="E135" s="54"/>
      <c r="F135" s="60"/>
      <c r="G135" s="156">
        <f>G136+G140</f>
        <v>1270000</v>
      </c>
      <c r="H135" s="156">
        <f>H136+H140</f>
        <v>1172137</v>
      </c>
      <c r="I135" s="188">
        <f>I136+I140</f>
        <v>1270000</v>
      </c>
    </row>
    <row r="136" spans="1:9" s="51" customFormat="1" ht="15.75" customHeight="1" x14ac:dyDescent="0.25">
      <c r="A136" s="60"/>
      <c r="B136" s="54" t="s">
        <v>169</v>
      </c>
      <c r="C136" s="61"/>
      <c r="D136" s="54" t="s">
        <v>170</v>
      </c>
      <c r="E136" s="61"/>
      <c r="F136" s="60"/>
      <c r="G136" s="152">
        <f>G137+G139</f>
        <v>1000000</v>
      </c>
      <c r="H136" s="152">
        <f>H137+H139</f>
        <v>938104</v>
      </c>
      <c r="I136" s="165">
        <f>I137+I139</f>
        <v>1000000</v>
      </c>
    </row>
    <row r="137" spans="1:9" s="51" customFormat="1" ht="15.75" customHeight="1" x14ac:dyDescent="0.25">
      <c r="A137" s="56"/>
      <c r="B137" s="41"/>
      <c r="C137" s="41" t="s">
        <v>171</v>
      </c>
      <c r="D137" s="41" t="s">
        <v>172</v>
      </c>
      <c r="E137" s="41"/>
      <c r="F137" s="60"/>
      <c r="G137" s="157">
        <f>G138</f>
        <v>1000000</v>
      </c>
      <c r="H137" s="157">
        <f>H138</f>
        <v>938104</v>
      </c>
      <c r="I137" s="189">
        <f>I138</f>
        <v>1000000</v>
      </c>
    </row>
    <row r="138" spans="1:9" ht="15.75" customHeight="1" x14ac:dyDescent="0.25">
      <c r="A138" s="56"/>
      <c r="B138" s="41"/>
      <c r="C138" s="41"/>
      <c r="D138" s="41"/>
      <c r="E138" s="57" t="s">
        <v>173</v>
      </c>
      <c r="F138" s="41"/>
      <c r="G138" s="158">
        <v>1000000</v>
      </c>
      <c r="H138" s="183">
        <v>938104</v>
      </c>
      <c r="I138" s="102">
        <v>1000000</v>
      </c>
    </row>
    <row r="139" spans="1:9" ht="15.75" customHeight="1" x14ac:dyDescent="0.25">
      <c r="A139" s="56"/>
      <c r="B139" s="41"/>
      <c r="C139" s="41" t="s">
        <v>178</v>
      </c>
      <c r="D139" s="41" t="s">
        <v>179</v>
      </c>
      <c r="E139" s="41"/>
      <c r="F139" s="41"/>
      <c r="G139" s="158">
        <v>0</v>
      </c>
      <c r="H139" s="183"/>
      <c r="I139" s="102"/>
    </row>
    <row r="140" spans="1:9" ht="15.75" customHeight="1" x14ac:dyDescent="0.25">
      <c r="A140" s="60"/>
      <c r="B140" s="54" t="s">
        <v>183</v>
      </c>
      <c r="C140" s="61"/>
      <c r="D140" s="54" t="s">
        <v>184</v>
      </c>
      <c r="E140" s="61"/>
      <c r="F140" s="41"/>
      <c r="G140" s="159">
        <f>G141</f>
        <v>270000</v>
      </c>
      <c r="H140" s="159">
        <f>H141</f>
        <v>234033</v>
      </c>
      <c r="I140" s="190">
        <f>I141</f>
        <v>270000</v>
      </c>
    </row>
    <row r="141" spans="1:9" ht="15.75" customHeight="1" x14ac:dyDescent="0.25">
      <c r="A141" s="56"/>
      <c r="B141" s="41"/>
      <c r="C141" s="41" t="s">
        <v>185</v>
      </c>
      <c r="D141" s="41" t="s">
        <v>186</v>
      </c>
      <c r="E141" s="41"/>
      <c r="F141" s="41"/>
      <c r="G141" s="158">
        <v>270000</v>
      </c>
      <c r="H141" s="183">
        <v>234033</v>
      </c>
      <c r="I141" s="102">
        <v>270000</v>
      </c>
    </row>
    <row r="142" spans="1:9" ht="15.75" customHeight="1" x14ac:dyDescent="0.25">
      <c r="A142" s="56"/>
      <c r="B142" s="41"/>
      <c r="C142" s="41"/>
      <c r="D142" s="41"/>
      <c r="E142" s="57"/>
      <c r="F142" s="41"/>
      <c r="G142" s="160"/>
      <c r="H142" s="183"/>
      <c r="I142" s="102"/>
    </row>
    <row r="143" spans="1:9" ht="15.75" customHeight="1" x14ac:dyDescent="0.25">
      <c r="A143" s="10" t="s">
        <v>100</v>
      </c>
      <c r="B143" s="17"/>
      <c r="C143" s="17"/>
      <c r="D143" s="17"/>
      <c r="E143" s="17"/>
      <c r="F143" s="68">
        <v>1</v>
      </c>
      <c r="G143" s="161">
        <f>G144+G149+G154</f>
        <v>2302000</v>
      </c>
      <c r="H143" s="161">
        <f>H144+H149+H154+H181</f>
        <v>3503095</v>
      </c>
      <c r="I143" s="191">
        <f>I144+I149+I154+I181+I176</f>
        <v>3973900</v>
      </c>
    </row>
    <row r="144" spans="1:9" ht="15.75" customHeight="1" x14ac:dyDescent="0.25">
      <c r="A144" s="32" t="s">
        <v>22</v>
      </c>
      <c r="B144" s="54"/>
      <c r="C144" s="54" t="s">
        <v>131</v>
      </c>
      <c r="D144" s="54"/>
      <c r="E144" s="54"/>
      <c r="F144" s="69"/>
      <c r="G144" s="162">
        <f>SUM(G145)</f>
        <v>1115000</v>
      </c>
      <c r="H144" s="162">
        <f>SUM(H145)</f>
        <v>1412903</v>
      </c>
      <c r="I144" s="168">
        <f>SUM(I145)</f>
        <v>1649500</v>
      </c>
    </row>
    <row r="145" spans="1:9" ht="15.75" customHeight="1" x14ac:dyDescent="0.25">
      <c r="A145" s="56"/>
      <c r="B145" s="54" t="s">
        <v>132</v>
      </c>
      <c r="C145" s="54"/>
      <c r="D145" s="54" t="s">
        <v>133</v>
      </c>
      <c r="E145" s="54"/>
      <c r="F145" s="41"/>
      <c r="G145" s="162">
        <f>SUM(G146:G148)</f>
        <v>1115000</v>
      </c>
      <c r="H145" s="162">
        <f>SUM(H146:H148)</f>
        <v>1412903</v>
      </c>
      <c r="I145" s="168">
        <f>SUM(I146:I148)</f>
        <v>1649500</v>
      </c>
    </row>
    <row r="146" spans="1:9" ht="15.75" customHeight="1" x14ac:dyDescent="0.25">
      <c r="A146" s="29"/>
      <c r="B146" s="41"/>
      <c r="C146" s="41" t="s">
        <v>134</v>
      </c>
      <c r="D146" s="41" t="s">
        <v>135</v>
      </c>
      <c r="E146" s="41"/>
      <c r="F146" s="41"/>
      <c r="G146" s="163">
        <v>999000</v>
      </c>
      <c r="H146" s="183">
        <v>1279308</v>
      </c>
      <c r="I146" s="102">
        <v>1513500</v>
      </c>
    </row>
    <row r="147" spans="1:9" ht="15.75" customHeight="1" x14ac:dyDescent="0.25">
      <c r="A147" s="29"/>
      <c r="B147" s="41"/>
      <c r="C147" s="41" t="s">
        <v>366</v>
      </c>
      <c r="D147" s="41" t="s">
        <v>367</v>
      </c>
      <c r="E147" s="41"/>
      <c r="F147" s="41"/>
      <c r="G147" s="163"/>
      <c r="H147" s="183">
        <v>37595</v>
      </c>
      <c r="I147" s="102">
        <v>40000</v>
      </c>
    </row>
    <row r="148" spans="1:9" ht="15.75" customHeight="1" x14ac:dyDescent="0.25">
      <c r="A148" s="56"/>
      <c r="B148" s="41"/>
      <c r="C148" s="41" t="s">
        <v>136</v>
      </c>
      <c r="D148" s="41" t="s">
        <v>137</v>
      </c>
      <c r="E148" s="41"/>
      <c r="F148" s="41"/>
      <c r="G148" s="163">
        <v>116000</v>
      </c>
      <c r="H148" s="183">
        <v>96000</v>
      </c>
      <c r="I148" s="102">
        <v>96000</v>
      </c>
    </row>
    <row r="149" spans="1:9" ht="15.75" customHeight="1" x14ac:dyDescent="0.25">
      <c r="A149" s="32" t="s">
        <v>24</v>
      </c>
      <c r="B149" s="54"/>
      <c r="C149" s="54" t="s">
        <v>145</v>
      </c>
      <c r="D149" s="58"/>
      <c r="E149" s="58"/>
      <c r="F149" s="41"/>
      <c r="G149" s="162">
        <f>SUM(G150:G152)</f>
        <v>307000</v>
      </c>
      <c r="H149" s="162">
        <f>SUM(H150:H152)</f>
        <v>388700</v>
      </c>
      <c r="I149" s="168">
        <f>SUM(I150:I152)</f>
        <v>384400</v>
      </c>
    </row>
    <row r="150" spans="1:9" ht="15.75" customHeight="1" x14ac:dyDescent="0.25">
      <c r="A150" s="56"/>
      <c r="B150" s="41"/>
      <c r="C150" s="41"/>
      <c r="D150" s="57" t="s">
        <v>146</v>
      </c>
      <c r="E150" s="41"/>
      <c r="F150" s="41"/>
      <c r="G150" s="163">
        <v>270000</v>
      </c>
      <c r="H150" s="183">
        <v>355568</v>
      </c>
      <c r="I150" s="102">
        <v>347400</v>
      </c>
    </row>
    <row r="151" spans="1:9" ht="15.75" customHeight="1" x14ac:dyDescent="0.25">
      <c r="A151" s="56"/>
      <c r="B151" s="41"/>
      <c r="C151" s="41"/>
      <c r="D151" s="57" t="s">
        <v>147</v>
      </c>
      <c r="E151" s="41"/>
      <c r="F151" s="41"/>
      <c r="G151" s="163">
        <v>19000</v>
      </c>
      <c r="H151" s="183">
        <v>15996</v>
      </c>
      <c r="I151" s="102">
        <v>19000</v>
      </c>
    </row>
    <row r="152" spans="1:9" ht="15.75" customHeight="1" x14ac:dyDescent="0.25">
      <c r="A152" s="56"/>
      <c r="B152" s="41"/>
      <c r="C152" s="41"/>
      <c r="D152" s="57" t="s">
        <v>148</v>
      </c>
      <c r="E152" s="41"/>
      <c r="F152" s="41"/>
      <c r="G152" s="163">
        <v>18000</v>
      </c>
      <c r="H152" s="183">
        <v>17136</v>
      </c>
      <c r="I152" s="102">
        <v>18000</v>
      </c>
    </row>
    <row r="153" spans="1:9" ht="15.75" customHeight="1" x14ac:dyDescent="0.25">
      <c r="A153" s="56"/>
      <c r="B153" s="41"/>
      <c r="C153" s="41"/>
      <c r="D153" s="41"/>
      <c r="E153" s="41"/>
      <c r="F153" s="41"/>
      <c r="G153" s="163"/>
      <c r="H153" s="183"/>
      <c r="I153" s="102"/>
    </row>
    <row r="154" spans="1:9" ht="15.75" customHeight="1" x14ac:dyDescent="0.25">
      <c r="A154" s="32" t="s">
        <v>26</v>
      </c>
      <c r="B154" s="54"/>
      <c r="C154" s="54" t="s">
        <v>27</v>
      </c>
      <c r="D154" s="54"/>
      <c r="E154" s="54"/>
      <c r="F154" s="41"/>
      <c r="G154" s="162">
        <f>G155+G162+G172</f>
        <v>880000</v>
      </c>
      <c r="H154" s="162">
        <f>H155+H162+H172</f>
        <v>918492</v>
      </c>
      <c r="I154" s="168">
        <f>I155+I162+I172</f>
        <v>940000</v>
      </c>
    </row>
    <row r="155" spans="1:9" ht="15.75" customHeight="1" x14ac:dyDescent="0.25">
      <c r="A155" s="60"/>
      <c r="B155" s="54" t="s">
        <v>149</v>
      </c>
      <c r="C155" s="61"/>
      <c r="D155" s="54" t="s">
        <v>150</v>
      </c>
      <c r="E155" s="62"/>
      <c r="F155" s="41"/>
      <c r="G155" s="162">
        <f>G156+G158</f>
        <v>480000</v>
      </c>
      <c r="H155" s="162">
        <f>H156+H158</f>
        <v>388823</v>
      </c>
      <c r="I155" s="168">
        <f>I156+I158</f>
        <v>250000</v>
      </c>
    </row>
    <row r="156" spans="1:9" ht="15.75" customHeight="1" x14ac:dyDescent="0.25">
      <c r="A156" s="56"/>
      <c r="B156" s="41"/>
      <c r="C156" s="41" t="s">
        <v>151</v>
      </c>
      <c r="D156" s="41" t="s">
        <v>152</v>
      </c>
      <c r="E156" s="60"/>
      <c r="F156" s="41"/>
      <c r="G156" s="163">
        <f>G157</f>
        <v>10000</v>
      </c>
      <c r="H156" s="163">
        <f>H157</f>
        <v>28718</v>
      </c>
      <c r="I156" s="167">
        <f>I157</f>
        <v>30000</v>
      </c>
    </row>
    <row r="157" spans="1:9" ht="15.75" customHeight="1" x14ac:dyDescent="0.25">
      <c r="A157" s="56"/>
      <c r="B157" s="41"/>
      <c r="C157" s="41"/>
      <c r="D157" s="41"/>
      <c r="E157" s="57" t="s">
        <v>270</v>
      </c>
      <c r="F157" s="41"/>
      <c r="G157" s="163">
        <v>10000</v>
      </c>
      <c r="H157" s="183">
        <v>28718</v>
      </c>
      <c r="I157" s="102">
        <v>30000</v>
      </c>
    </row>
    <row r="158" spans="1:9" ht="15.75" customHeight="1" x14ac:dyDescent="0.25">
      <c r="A158" s="56"/>
      <c r="B158" s="41"/>
      <c r="C158" s="41" t="s">
        <v>156</v>
      </c>
      <c r="D158" s="41" t="s">
        <v>157</v>
      </c>
      <c r="E158" s="41"/>
      <c r="F158" s="41"/>
      <c r="G158" s="163">
        <f>SUM(G159:G161)</f>
        <v>470000</v>
      </c>
      <c r="H158" s="163">
        <f>SUM(H159:H161)</f>
        <v>360105</v>
      </c>
      <c r="I158" s="167">
        <f>SUM(I159:I161)</f>
        <v>220000</v>
      </c>
    </row>
    <row r="159" spans="1:9" ht="15.75" customHeight="1" x14ac:dyDescent="0.25">
      <c r="A159" s="32"/>
      <c r="B159" s="54"/>
      <c r="C159" s="54"/>
      <c r="D159" s="54"/>
      <c r="E159" s="57" t="s">
        <v>200</v>
      </c>
      <c r="F159" s="41"/>
      <c r="G159" s="163">
        <v>200000</v>
      </c>
      <c r="H159" s="183">
        <v>170785</v>
      </c>
      <c r="I159" s="102">
        <v>200000</v>
      </c>
    </row>
    <row r="160" spans="1:9" ht="15.75" customHeight="1" x14ac:dyDescent="0.25">
      <c r="A160" s="32"/>
      <c r="B160" s="54"/>
      <c r="C160" s="54"/>
      <c r="D160" s="54"/>
      <c r="E160" s="57" t="s">
        <v>212</v>
      </c>
      <c r="F160" s="41"/>
      <c r="G160" s="163">
        <v>20000</v>
      </c>
      <c r="H160" s="183">
        <v>0</v>
      </c>
      <c r="I160" s="102">
        <v>20000</v>
      </c>
    </row>
    <row r="161" spans="1:9" ht="15.75" customHeight="1" x14ac:dyDescent="0.25">
      <c r="A161" s="32"/>
      <c r="B161" s="54"/>
      <c r="C161" s="54"/>
      <c r="D161" s="54"/>
      <c r="E161" s="57" t="s">
        <v>159</v>
      </c>
      <c r="F161" s="41"/>
      <c r="G161" s="163">
        <v>250000</v>
      </c>
      <c r="H161" s="183">
        <v>189320</v>
      </c>
      <c r="I161" s="102"/>
    </row>
    <row r="162" spans="1:9" ht="15.75" customHeight="1" x14ac:dyDescent="0.25">
      <c r="A162" s="60"/>
      <c r="B162" s="54" t="s">
        <v>169</v>
      </c>
      <c r="C162" s="61"/>
      <c r="D162" s="54" t="s">
        <v>170</v>
      </c>
      <c r="E162" s="61"/>
      <c r="F162" s="41"/>
      <c r="G162" s="162">
        <f>G163+G167+G168</f>
        <v>210000</v>
      </c>
      <c r="H162" s="162">
        <f>H163+H167+H168</f>
        <v>52316</v>
      </c>
      <c r="I162" s="168">
        <f>I163+I167+I168</f>
        <v>460000</v>
      </c>
    </row>
    <row r="163" spans="1:9" ht="15.75" customHeight="1" x14ac:dyDescent="0.25">
      <c r="A163" s="56"/>
      <c r="B163" s="41"/>
      <c r="C163" s="41" t="s">
        <v>171</v>
      </c>
      <c r="D163" s="41" t="s">
        <v>172</v>
      </c>
      <c r="E163" s="41"/>
      <c r="F163" s="41"/>
      <c r="G163" s="163">
        <f>SUM(G164:G166)</f>
        <v>10000</v>
      </c>
      <c r="H163" s="163">
        <f>SUM(H164:H166)</f>
        <v>8879</v>
      </c>
      <c r="I163" s="167">
        <f>SUM(I164:I166)</f>
        <v>10000</v>
      </c>
    </row>
    <row r="164" spans="1:9" ht="15.75" customHeight="1" x14ac:dyDescent="0.25">
      <c r="A164" s="56"/>
      <c r="B164" s="41"/>
      <c r="C164" s="41"/>
      <c r="D164" s="41"/>
      <c r="E164" s="57" t="s">
        <v>173</v>
      </c>
      <c r="F164" s="41"/>
      <c r="G164" s="163">
        <v>0</v>
      </c>
      <c r="H164" s="183">
        <v>0</v>
      </c>
      <c r="I164" s="102"/>
    </row>
    <row r="165" spans="1:9" ht="15.75" customHeight="1" x14ac:dyDescent="0.25">
      <c r="A165" s="56"/>
      <c r="B165" s="41"/>
      <c r="C165" s="41"/>
      <c r="D165" s="41"/>
      <c r="E165" s="57" t="s">
        <v>174</v>
      </c>
      <c r="F165" s="41"/>
      <c r="G165" s="163">
        <v>0</v>
      </c>
      <c r="H165" s="183">
        <v>0</v>
      </c>
      <c r="I165" s="102"/>
    </row>
    <row r="166" spans="1:9" ht="15.75" customHeight="1" x14ac:dyDescent="0.25">
      <c r="A166" s="56"/>
      <c r="B166" s="41"/>
      <c r="C166" s="41"/>
      <c r="D166" s="41"/>
      <c r="E166" s="57" t="s">
        <v>175</v>
      </c>
      <c r="F166" s="41"/>
      <c r="G166" s="163">
        <v>10000</v>
      </c>
      <c r="H166" s="183">
        <v>8879</v>
      </c>
      <c r="I166" s="102">
        <v>10000</v>
      </c>
    </row>
    <row r="167" spans="1:9" ht="15.75" customHeight="1" x14ac:dyDescent="0.25">
      <c r="A167" s="56"/>
      <c r="B167" s="41"/>
      <c r="C167" s="41" t="s">
        <v>178</v>
      </c>
      <c r="D167" s="41" t="s">
        <v>179</v>
      </c>
      <c r="E167" s="41"/>
      <c r="F167" s="41"/>
      <c r="G167" s="163">
        <v>150000</v>
      </c>
      <c r="H167" s="183">
        <v>38937</v>
      </c>
      <c r="I167" s="102">
        <v>100000</v>
      </c>
    </row>
    <row r="168" spans="1:9" ht="15.75" customHeight="1" x14ac:dyDescent="0.25">
      <c r="A168" s="56"/>
      <c r="B168" s="41"/>
      <c r="C168" s="41" t="s">
        <v>180</v>
      </c>
      <c r="D168" s="41" t="s">
        <v>181</v>
      </c>
      <c r="E168" s="41"/>
      <c r="F168" s="41"/>
      <c r="G168" s="163">
        <f>SUM(G169:G171)</f>
        <v>50000</v>
      </c>
      <c r="H168" s="163">
        <f>SUM(H169:H171)</f>
        <v>4500</v>
      </c>
      <c r="I168" s="167">
        <f>SUM(I169:I171)</f>
        <v>350000</v>
      </c>
    </row>
    <row r="169" spans="1:9" ht="15.75" customHeight="1" x14ac:dyDescent="0.25">
      <c r="A169" s="56"/>
      <c r="B169" s="41"/>
      <c r="C169" s="41"/>
      <c r="D169" s="41"/>
      <c r="E169" s="57" t="s">
        <v>201</v>
      </c>
      <c r="F169" s="41"/>
      <c r="G169" s="163">
        <v>0</v>
      </c>
      <c r="H169" s="183"/>
      <c r="I169" s="102"/>
    </row>
    <row r="170" spans="1:9" ht="15.75" customHeight="1" x14ac:dyDescent="0.25">
      <c r="A170" s="56"/>
      <c r="B170" s="41"/>
      <c r="C170" s="41"/>
      <c r="D170" s="41"/>
      <c r="E170" s="57" t="s">
        <v>213</v>
      </c>
      <c r="F170" s="41"/>
      <c r="G170" s="163">
        <v>0</v>
      </c>
      <c r="H170" s="183"/>
      <c r="I170" s="102"/>
    </row>
    <row r="171" spans="1:9" ht="15.75" customHeight="1" x14ac:dyDescent="0.25">
      <c r="A171" s="56"/>
      <c r="B171" s="41"/>
      <c r="C171" s="41"/>
      <c r="D171" s="41"/>
      <c r="E171" s="57" t="s">
        <v>182</v>
      </c>
      <c r="F171" s="41"/>
      <c r="G171" s="163">
        <v>50000</v>
      </c>
      <c r="H171" s="183">
        <v>4500</v>
      </c>
      <c r="I171" s="102">
        <v>350000</v>
      </c>
    </row>
    <row r="172" spans="1:9" ht="15.75" customHeight="1" x14ac:dyDescent="0.25">
      <c r="A172" s="60"/>
      <c r="B172" s="54" t="s">
        <v>183</v>
      </c>
      <c r="C172" s="61"/>
      <c r="D172" s="54" t="s">
        <v>184</v>
      </c>
      <c r="E172" s="61"/>
      <c r="F172" s="41"/>
      <c r="G172" s="162">
        <f>G173+G175</f>
        <v>190000</v>
      </c>
      <c r="H172" s="162">
        <f>H173+H175+H174</f>
        <v>477353</v>
      </c>
      <c r="I172" s="162">
        <f>I173+I175+I174</f>
        <v>230000</v>
      </c>
    </row>
    <row r="173" spans="1:9" ht="15.75" customHeight="1" x14ac:dyDescent="0.25">
      <c r="A173" s="56"/>
      <c r="B173" s="41"/>
      <c r="C173" s="41" t="s">
        <v>185</v>
      </c>
      <c r="D173" s="41" t="s">
        <v>186</v>
      </c>
      <c r="E173" s="41"/>
      <c r="F173" s="41"/>
      <c r="G173" s="163">
        <v>190000</v>
      </c>
      <c r="H173" s="183">
        <v>323189</v>
      </c>
      <c r="I173" s="102">
        <v>120000</v>
      </c>
    </row>
    <row r="174" spans="1:9" ht="15.75" customHeight="1" x14ac:dyDescent="0.25">
      <c r="A174" s="56"/>
      <c r="B174" s="41"/>
      <c r="C174" s="41" t="s">
        <v>381</v>
      </c>
      <c r="D174" s="41" t="s">
        <v>382</v>
      </c>
      <c r="E174" s="41"/>
      <c r="F174" s="41"/>
      <c r="G174" s="163"/>
      <c r="H174" s="183">
        <v>4530</v>
      </c>
      <c r="I174" s="102">
        <v>10000</v>
      </c>
    </row>
    <row r="175" spans="1:9" ht="15.75" customHeight="1" x14ac:dyDescent="0.25">
      <c r="A175" s="70"/>
      <c r="B175" s="41"/>
      <c r="C175" s="41" t="s">
        <v>219</v>
      </c>
      <c r="D175" s="41" t="s">
        <v>380</v>
      </c>
      <c r="E175" s="41"/>
      <c r="F175" s="41"/>
      <c r="G175" s="163"/>
      <c r="H175" s="183">
        <v>149634</v>
      </c>
      <c r="I175" s="102">
        <v>100000</v>
      </c>
    </row>
    <row r="176" spans="1:9" ht="15.75" customHeight="1" x14ac:dyDescent="0.25">
      <c r="A176" s="66" t="s">
        <v>33</v>
      </c>
      <c r="B176" s="41"/>
      <c r="C176" s="54" t="s">
        <v>34</v>
      </c>
      <c r="D176" s="41"/>
      <c r="E176" s="41"/>
      <c r="F176" s="41"/>
      <c r="G176" s="162">
        <f>SUM(G177:G180)</f>
        <v>0</v>
      </c>
      <c r="H176" s="162">
        <f>SUM(H177:H180)</f>
        <v>0</v>
      </c>
      <c r="I176" s="162">
        <f>SUM(I177:I180)</f>
        <v>1000000</v>
      </c>
    </row>
    <row r="177" spans="1:9" ht="15.75" customHeight="1" x14ac:dyDescent="0.25">
      <c r="A177" s="56"/>
      <c r="B177" s="41" t="s">
        <v>214</v>
      </c>
      <c r="C177" s="41"/>
      <c r="D177" s="41" t="s">
        <v>215</v>
      </c>
      <c r="E177" s="41"/>
      <c r="F177" s="41"/>
      <c r="G177" s="163"/>
      <c r="H177" s="183"/>
      <c r="I177" s="102"/>
    </row>
    <row r="178" spans="1:9" ht="15.75" customHeight="1" x14ac:dyDescent="0.25">
      <c r="A178" s="56"/>
      <c r="B178" s="41" t="s">
        <v>203</v>
      </c>
      <c r="C178" s="41"/>
      <c r="D178" s="41" t="s">
        <v>204</v>
      </c>
      <c r="E178" s="41"/>
      <c r="F178" s="41"/>
      <c r="G178" s="163"/>
      <c r="H178" s="183"/>
      <c r="I178" s="102"/>
    </row>
    <row r="179" spans="1:9" ht="15.75" customHeight="1" x14ac:dyDescent="0.25">
      <c r="A179" s="56"/>
      <c r="B179" s="41" t="s">
        <v>216</v>
      </c>
      <c r="C179" s="41"/>
      <c r="D179" s="41" t="s">
        <v>384</v>
      </c>
      <c r="E179" s="41"/>
      <c r="F179" s="41"/>
      <c r="G179" s="163"/>
      <c r="H179" s="183"/>
      <c r="I179" s="102">
        <v>787000</v>
      </c>
    </row>
    <row r="180" spans="1:9" ht="15.75" customHeight="1" x14ac:dyDescent="0.25">
      <c r="A180" s="56"/>
      <c r="B180" s="41" t="s">
        <v>205</v>
      </c>
      <c r="C180" s="41"/>
      <c r="D180" s="41" t="s">
        <v>206</v>
      </c>
      <c r="E180" s="41"/>
      <c r="F180" s="41"/>
      <c r="G180" s="163"/>
      <c r="H180" s="183"/>
      <c r="I180" s="102">
        <v>213000</v>
      </c>
    </row>
    <row r="181" spans="1:9" ht="15.75" customHeight="1" x14ac:dyDescent="0.25">
      <c r="A181" s="28" t="s">
        <v>35</v>
      </c>
      <c r="B181" s="29"/>
      <c r="C181" s="28" t="s">
        <v>36</v>
      </c>
      <c r="D181" s="29"/>
      <c r="E181" s="29"/>
      <c r="F181" s="41"/>
      <c r="G181" s="162">
        <f>SUM(G182:G183)</f>
        <v>0</v>
      </c>
      <c r="H181" s="162">
        <f>SUM(H182:H183)</f>
        <v>783000</v>
      </c>
      <c r="I181" s="168">
        <f>SUM(I182:I183)</f>
        <v>0</v>
      </c>
    </row>
    <row r="182" spans="1:9" ht="15.75" customHeight="1" x14ac:dyDescent="0.25">
      <c r="A182" s="29"/>
      <c r="B182" s="29" t="s">
        <v>208</v>
      </c>
      <c r="C182" s="29"/>
      <c r="D182" s="29" t="s">
        <v>371</v>
      </c>
      <c r="E182" s="29"/>
      <c r="F182" s="41"/>
      <c r="G182" s="163"/>
      <c r="H182" s="183">
        <v>783000</v>
      </c>
      <c r="I182" s="102"/>
    </row>
    <row r="183" spans="1:9" ht="15.75" customHeight="1" x14ac:dyDescent="0.25">
      <c r="A183" s="29"/>
      <c r="B183" s="29" t="s">
        <v>209</v>
      </c>
      <c r="C183" s="29"/>
      <c r="D183" s="29" t="s">
        <v>210</v>
      </c>
      <c r="E183" s="29"/>
      <c r="F183" s="41"/>
      <c r="G183" s="163"/>
      <c r="H183" s="183"/>
      <c r="I183" s="102"/>
    </row>
    <row r="184" spans="1:9" ht="15.75" customHeight="1" x14ac:dyDescent="0.25">
      <c r="A184" s="56"/>
      <c r="B184" s="41"/>
      <c r="C184" s="41"/>
      <c r="D184" s="41"/>
      <c r="E184" s="41"/>
      <c r="F184" s="41"/>
      <c r="G184" s="163"/>
      <c r="H184" s="183"/>
      <c r="I184" s="102"/>
    </row>
    <row r="185" spans="1:9" ht="15.75" customHeight="1" x14ac:dyDescent="0.25">
      <c r="A185" s="10" t="s">
        <v>217</v>
      </c>
      <c r="B185" s="17"/>
      <c r="C185" s="17"/>
      <c r="D185" s="17"/>
      <c r="E185" s="17"/>
      <c r="F185" s="17"/>
      <c r="G185" s="164">
        <f t="shared" ref="G185:I186" si="2">G186</f>
        <v>461000</v>
      </c>
      <c r="H185" s="164">
        <f t="shared" si="2"/>
        <v>461172</v>
      </c>
      <c r="I185" s="185">
        <f t="shared" si="2"/>
        <v>547500</v>
      </c>
    </row>
    <row r="186" spans="1:9" ht="15.75" customHeight="1" x14ac:dyDescent="0.25">
      <c r="A186" s="32" t="s">
        <v>30</v>
      </c>
      <c r="B186" s="54"/>
      <c r="C186" s="54" t="s">
        <v>31</v>
      </c>
      <c r="D186" s="54"/>
      <c r="E186" s="54"/>
      <c r="F186" s="41"/>
      <c r="G186" s="163">
        <f t="shared" si="2"/>
        <v>461000</v>
      </c>
      <c r="H186" s="163">
        <f t="shared" si="2"/>
        <v>461172</v>
      </c>
      <c r="I186" s="167">
        <f t="shared" si="2"/>
        <v>547500</v>
      </c>
    </row>
    <row r="187" spans="1:9" ht="15.75" customHeight="1" x14ac:dyDescent="0.25">
      <c r="A187" s="56"/>
      <c r="B187" s="41"/>
      <c r="C187" s="41" t="s">
        <v>189</v>
      </c>
      <c r="D187" s="41" t="s">
        <v>190</v>
      </c>
      <c r="E187" s="41"/>
      <c r="F187" s="41"/>
      <c r="G187" s="163">
        <v>461000</v>
      </c>
      <c r="H187" s="102">
        <v>461172</v>
      </c>
      <c r="I187" s="102">
        <v>547500</v>
      </c>
    </row>
    <row r="188" spans="1:9" ht="15.75" customHeight="1" x14ac:dyDescent="0.25">
      <c r="A188" s="56"/>
      <c r="B188" s="41"/>
      <c r="C188" s="41"/>
      <c r="D188" s="41"/>
      <c r="E188" s="41"/>
      <c r="F188" s="41"/>
      <c r="G188" s="163"/>
      <c r="H188" s="102"/>
      <c r="I188" s="102"/>
    </row>
    <row r="189" spans="1:9" ht="15.75" customHeight="1" x14ac:dyDescent="0.25">
      <c r="A189" s="56"/>
      <c r="B189" s="41"/>
      <c r="C189" s="41"/>
      <c r="D189" s="41"/>
      <c r="E189" s="41"/>
      <c r="F189" s="41"/>
      <c r="G189" s="163"/>
      <c r="H189" s="102"/>
      <c r="I189" s="102"/>
    </row>
    <row r="190" spans="1:9" ht="15.75" customHeight="1" x14ac:dyDescent="0.25">
      <c r="A190" s="10" t="s">
        <v>218</v>
      </c>
      <c r="B190" s="17"/>
      <c r="C190" s="17"/>
      <c r="D190" s="17"/>
      <c r="E190" s="17"/>
      <c r="F190" s="17"/>
      <c r="G190" s="164">
        <f>G191</f>
        <v>305000</v>
      </c>
      <c r="H190" s="164">
        <f>H191</f>
        <v>232503</v>
      </c>
      <c r="I190" s="185">
        <f>I191</f>
        <v>343000</v>
      </c>
    </row>
    <row r="191" spans="1:9" ht="15.75" customHeight="1" x14ac:dyDescent="0.25">
      <c r="A191" s="32" t="s">
        <v>26</v>
      </c>
      <c r="B191" s="54"/>
      <c r="C191" s="54" t="s">
        <v>27</v>
      </c>
      <c r="D191" s="54"/>
      <c r="E191" s="54"/>
      <c r="F191" s="54"/>
      <c r="G191" s="162">
        <f>G192+G195+G202</f>
        <v>305000</v>
      </c>
      <c r="H191" s="162">
        <f>H192+H195+H202</f>
        <v>232503</v>
      </c>
      <c r="I191" s="168">
        <f>I192+I195+I202</f>
        <v>343000</v>
      </c>
    </row>
    <row r="192" spans="1:9" ht="15.75" customHeight="1" x14ac:dyDescent="0.25">
      <c r="A192" s="60"/>
      <c r="B192" s="54" t="s">
        <v>149</v>
      </c>
      <c r="C192" s="61"/>
      <c r="D192" s="54" t="s">
        <v>150</v>
      </c>
      <c r="E192" s="62"/>
      <c r="F192" s="54"/>
      <c r="G192" s="162">
        <f t="shared" ref="G192:I193" si="3">G193</f>
        <v>20000</v>
      </c>
      <c r="H192" s="162">
        <f t="shared" si="3"/>
        <v>2744</v>
      </c>
      <c r="I192" s="168">
        <f t="shared" si="3"/>
        <v>20000</v>
      </c>
    </row>
    <row r="193" spans="1:9" ht="15.75" customHeight="1" x14ac:dyDescent="0.25">
      <c r="A193" s="56"/>
      <c r="B193" s="41"/>
      <c r="C193" s="41" t="s">
        <v>156</v>
      </c>
      <c r="D193" s="41" t="s">
        <v>157</v>
      </c>
      <c r="E193" s="41"/>
      <c r="F193" s="41"/>
      <c r="G193" s="163">
        <f t="shared" si="3"/>
        <v>20000</v>
      </c>
      <c r="H193" s="163">
        <f t="shared" si="3"/>
        <v>2744</v>
      </c>
      <c r="I193" s="167">
        <f t="shared" si="3"/>
        <v>20000</v>
      </c>
    </row>
    <row r="194" spans="1:9" ht="15.75" customHeight="1" x14ac:dyDescent="0.25">
      <c r="A194" s="32"/>
      <c r="B194" s="54"/>
      <c r="C194" s="54"/>
      <c r="D194" s="54"/>
      <c r="E194" s="57" t="s">
        <v>159</v>
      </c>
      <c r="F194" s="41"/>
      <c r="G194" s="163">
        <v>20000</v>
      </c>
      <c r="H194" s="183">
        <v>2744</v>
      </c>
      <c r="I194" s="102">
        <v>20000</v>
      </c>
    </row>
    <row r="195" spans="1:9" ht="15.75" customHeight="1" x14ac:dyDescent="0.25">
      <c r="A195" s="60"/>
      <c r="B195" s="54" t="s">
        <v>169</v>
      </c>
      <c r="C195" s="61"/>
      <c r="D195" s="54" t="s">
        <v>170</v>
      </c>
      <c r="E195" s="61"/>
      <c r="F195" s="41"/>
      <c r="G195" s="162">
        <f>G196+G199+G200</f>
        <v>220000</v>
      </c>
      <c r="H195" s="162">
        <f>H196+H199+H200</f>
        <v>186012</v>
      </c>
      <c r="I195" s="168">
        <f>I196+I199+I200</f>
        <v>250000</v>
      </c>
    </row>
    <row r="196" spans="1:9" ht="15.75" customHeight="1" x14ac:dyDescent="0.25">
      <c r="A196" s="56"/>
      <c r="B196" s="41"/>
      <c r="C196" s="41" t="s">
        <v>171</v>
      </c>
      <c r="D196" s="41" t="s">
        <v>172</v>
      </c>
      <c r="E196" s="41"/>
      <c r="F196" s="41"/>
      <c r="G196" s="163">
        <f>SUM(G197:G198)</f>
        <v>170000</v>
      </c>
      <c r="H196" s="163">
        <f>SUM(H197:H198)</f>
        <v>166232</v>
      </c>
      <c r="I196" s="167">
        <f>SUM(I197:I198)</f>
        <v>180000</v>
      </c>
    </row>
    <row r="197" spans="1:9" ht="15.75" customHeight="1" x14ac:dyDescent="0.25">
      <c r="A197" s="56"/>
      <c r="B197" s="41"/>
      <c r="C197" s="41"/>
      <c r="D197" s="41"/>
      <c r="E197" s="57" t="s">
        <v>173</v>
      </c>
      <c r="F197" s="41"/>
      <c r="G197" s="163">
        <v>130000</v>
      </c>
      <c r="H197" s="183">
        <v>131894</v>
      </c>
      <c r="I197" s="102">
        <v>140000</v>
      </c>
    </row>
    <row r="198" spans="1:9" ht="15.75" customHeight="1" x14ac:dyDescent="0.25">
      <c r="A198" s="56"/>
      <c r="B198" s="41"/>
      <c r="C198" s="41"/>
      <c r="D198" s="41"/>
      <c r="E198" s="57" t="s">
        <v>175</v>
      </c>
      <c r="F198" s="41"/>
      <c r="G198" s="163">
        <v>40000</v>
      </c>
      <c r="H198" s="183">
        <v>34338</v>
      </c>
      <c r="I198" s="102">
        <v>40000</v>
      </c>
    </row>
    <row r="199" spans="1:9" ht="15.75" customHeight="1" x14ac:dyDescent="0.25">
      <c r="A199" s="56"/>
      <c r="B199" s="41"/>
      <c r="C199" s="41" t="s">
        <v>178</v>
      </c>
      <c r="D199" s="41" t="s">
        <v>179</v>
      </c>
      <c r="E199" s="41"/>
      <c r="F199" s="41"/>
      <c r="G199" s="163">
        <v>50000</v>
      </c>
      <c r="H199" s="183"/>
      <c r="I199" s="102">
        <v>50000</v>
      </c>
    </row>
    <row r="200" spans="1:9" ht="15.75" customHeight="1" x14ac:dyDescent="0.25">
      <c r="A200" s="56"/>
      <c r="B200" s="41"/>
      <c r="C200" s="41" t="s">
        <v>180</v>
      </c>
      <c r="D200" s="41" t="s">
        <v>181</v>
      </c>
      <c r="E200" s="41"/>
      <c r="F200" s="41"/>
      <c r="G200" s="163">
        <f>G201</f>
        <v>0</v>
      </c>
      <c r="H200" s="163">
        <f>H201</f>
        <v>19780</v>
      </c>
      <c r="I200" s="167">
        <f>I201</f>
        <v>20000</v>
      </c>
    </row>
    <row r="201" spans="1:9" ht="15.75" customHeight="1" x14ac:dyDescent="0.25">
      <c r="A201" s="56"/>
      <c r="B201" s="41"/>
      <c r="C201" s="41"/>
      <c r="D201" s="41"/>
      <c r="E201" s="57" t="s">
        <v>182</v>
      </c>
      <c r="F201" s="41"/>
      <c r="G201" s="163">
        <v>0</v>
      </c>
      <c r="H201" s="183">
        <v>19780</v>
      </c>
      <c r="I201" s="102">
        <v>20000</v>
      </c>
    </row>
    <row r="202" spans="1:9" ht="15.75" customHeight="1" x14ac:dyDescent="0.25">
      <c r="A202" s="60"/>
      <c r="B202" s="54" t="s">
        <v>183</v>
      </c>
      <c r="C202" s="61"/>
      <c r="D202" s="54" t="s">
        <v>184</v>
      </c>
      <c r="E202" s="61"/>
      <c r="F202" s="41"/>
      <c r="G202" s="162">
        <f>G203</f>
        <v>65000</v>
      </c>
      <c r="H202" s="162">
        <f>H203</f>
        <v>43747</v>
      </c>
      <c r="I202" s="168">
        <f>I203</f>
        <v>73000</v>
      </c>
    </row>
    <row r="203" spans="1:9" ht="15.75" customHeight="1" x14ac:dyDescent="0.25">
      <c r="A203" s="56"/>
      <c r="B203" s="41"/>
      <c r="C203" s="41" t="s">
        <v>185</v>
      </c>
      <c r="D203" s="41" t="s">
        <v>186</v>
      </c>
      <c r="E203" s="41"/>
      <c r="F203" s="41"/>
      <c r="G203" s="163">
        <v>65000</v>
      </c>
      <c r="H203" s="183">
        <v>43747</v>
      </c>
      <c r="I203" s="102">
        <v>73000</v>
      </c>
    </row>
    <row r="204" spans="1:9" ht="15.75" customHeight="1" x14ac:dyDescent="0.25">
      <c r="A204" s="56"/>
      <c r="B204" s="41"/>
      <c r="C204" s="41"/>
      <c r="D204" s="41"/>
      <c r="E204" s="41"/>
      <c r="F204" s="41"/>
      <c r="G204" s="163"/>
      <c r="H204" s="183"/>
      <c r="I204" s="102"/>
    </row>
    <row r="205" spans="1:9" ht="15.75" customHeight="1" x14ac:dyDescent="0.25">
      <c r="A205" s="10" t="s">
        <v>103</v>
      </c>
      <c r="B205" s="17"/>
      <c r="C205" s="17"/>
      <c r="D205" s="17"/>
      <c r="E205" s="17"/>
      <c r="F205" s="68">
        <v>1</v>
      </c>
      <c r="G205" s="164">
        <f>G206+G213+G218</f>
        <v>1734000</v>
      </c>
      <c r="H205" s="164">
        <f>H206+H213+H218</f>
        <v>1047077</v>
      </c>
      <c r="I205" s="164">
        <f>I206+I213+I218</f>
        <v>1999800</v>
      </c>
    </row>
    <row r="206" spans="1:9" ht="15.75" customHeight="1" x14ac:dyDescent="0.25">
      <c r="A206" s="32" t="s">
        <v>22</v>
      </c>
      <c r="B206" s="54"/>
      <c r="C206" s="54" t="s">
        <v>131</v>
      </c>
      <c r="D206" s="54"/>
      <c r="E206" s="54"/>
      <c r="F206" s="41"/>
      <c r="G206" s="162">
        <f>SUM(G207+G211)</f>
        <v>1277000</v>
      </c>
      <c r="H206" s="162">
        <f>SUM(H207+H211)</f>
        <v>723569</v>
      </c>
      <c r="I206" s="162">
        <f>SUM(I207+I211)</f>
        <v>1617100</v>
      </c>
    </row>
    <row r="207" spans="1:9" ht="15.75" customHeight="1" x14ac:dyDescent="0.25">
      <c r="A207" s="56"/>
      <c r="B207" s="54" t="s">
        <v>132</v>
      </c>
      <c r="C207" s="54"/>
      <c r="D207" s="54" t="s">
        <v>133</v>
      </c>
      <c r="E207" s="54"/>
      <c r="F207" s="41"/>
      <c r="G207" s="162">
        <f>SUM(G208:G210)</f>
        <v>1277000</v>
      </c>
      <c r="H207" s="162">
        <f>SUM(H208:H210)</f>
        <v>633569</v>
      </c>
      <c r="I207" s="162">
        <f>SUM(I208:I210)</f>
        <v>1617100</v>
      </c>
    </row>
    <row r="208" spans="1:9" ht="15.75" customHeight="1" x14ac:dyDescent="0.25">
      <c r="A208" s="29"/>
      <c r="B208" s="41"/>
      <c r="C208" s="41" t="s">
        <v>134</v>
      </c>
      <c r="D208" s="41" t="s">
        <v>135</v>
      </c>
      <c r="E208" s="41"/>
      <c r="F208" s="41"/>
      <c r="G208" s="163">
        <v>1161000</v>
      </c>
      <c r="H208" s="102">
        <v>499974</v>
      </c>
      <c r="I208" s="102">
        <v>1481100</v>
      </c>
    </row>
    <row r="209" spans="1:9" ht="15.75" customHeight="1" x14ac:dyDescent="0.25">
      <c r="A209" s="29"/>
      <c r="B209" s="41"/>
      <c r="C209" s="41" t="s">
        <v>366</v>
      </c>
      <c r="D209" s="41" t="s">
        <v>367</v>
      </c>
      <c r="E209" s="41"/>
      <c r="F209" s="41"/>
      <c r="G209" s="163"/>
      <c r="H209" s="183">
        <v>37595</v>
      </c>
      <c r="I209" s="102">
        <v>40000</v>
      </c>
    </row>
    <row r="210" spans="1:9" ht="15.75" customHeight="1" x14ac:dyDescent="0.25">
      <c r="A210" s="56"/>
      <c r="B210" s="41"/>
      <c r="C210" s="41" t="s">
        <v>136</v>
      </c>
      <c r="D210" s="41" t="s">
        <v>137</v>
      </c>
      <c r="E210" s="41"/>
      <c r="F210" s="41"/>
      <c r="G210" s="163">
        <v>116000</v>
      </c>
      <c r="H210" s="183">
        <v>96000</v>
      </c>
      <c r="I210" s="102">
        <v>96000</v>
      </c>
    </row>
    <row r="211" spans="1:9" ht="15.75" customHeight="1" x14ac:dyDescent="0.25">
      <c r="A211" s="56"/>
      <c r="B211" s="54" t="s">
        <v>138</v>
      </c>
      <c r="C211" s="41"/>
      <c r="D211" s="41" t="s">
        <v>365</v>
      </c>
      <c r="E211" s="41"/>
      <c r="F211" s="41"/>
      <c r="G211" s="163"/>
      <c r="H211" s="183">
        <v>90000</v>
      </c>
      <c r="I211" s="102">
        <v>0</v>
      </c>
    </row>
    <row r="212" spans="1:9" ht="15.75" customHeight="1" x14ac:dyDescent="0.25">
      <c r="A212" s="56"/>
      <c r="B212" s="41"/>
      <c r="C212" s="41"/>
      <c r="D212" s="41"/>
      <c r="E212" s="41"/>
      <c r="F212" s="41"/>
      <c r="G212" s="163"/>
      <c r="H212" s="183"/>
      <c r="I212" s="102"/>
    </row>
    <row r="213" spans="1:9" ht="15.75" customHeight="1" x14ac:dyDescent="0.25">
      <c r="A213" s="32" t="s">
        <v>24</v>
      </c>
      <c r="B213" s="54"/>
      <c r="C213" s="54" t="s">
        <v>145</v>
      </c>
      <c r="D213" s="58"/>
      <c r="E213" s="58"/>
      <c r="F213" s="41"/>
      <c r="G213" s="162">
        <f>SUM(G214:G217)</f>
        <v>357000</v>
      </c>
      <c r="H213" s="162">
        <f>SUM(H214:H217)</f>
        <v>323508</v>
      </c>
      <c r="I213" s="168">
        <f>SUM(I214:I217)</f>
        <v>367700</v>
      </c>
    </row>
    <row r="214" spans="1:9" ht="15.75" customHeight="1" x14ac:dyDescent="0.25">
      <c r="A214" s="56"/>
      <c r="B214" s="41"/>
      <c r="C214" s="41"/>
      <c r="D214" s="57" t="s">
        <v>146</v>
      </c>
      <c r="E214" s="41"/>
      <c r="F214" s="41"/>
      <c r="G214" s="163">
        <v>313000</v>
      </c>
      <c r="H214" s="183">
        <v>188388</v>
      </c>
      <c r="I214" s="102">
        <v>330700</v>
      </c>
    </row>
    <row r="215" spans="1:9" ht="15.75" customHeight="1" x14ac:dyDescent="0.25">
      <c r="A215" s="56"/>
      <c r="B215" s="41"/>
      <c r="C215" s="41"/>
      <c r="D215" s="57" t="s">
        <v>147</v>
      </c>
      <c r="E215" s="41"/>
      <c r="F215" s="41"/>
      <c r="G215" s="163">
        <v>22000</v>
      </c>
      <c r="H215" s="183">
        <v>15996</v>
      </c>
      <c r="I215" s="102">
        <v>19000</v>
      </c>
    </row>
    <row r="216" spans="1:9" ht="15.75" customHeight="1" x14ac:dyDescent="0.25">
      <c r="A216" s="56"/>
      <c r="B216" s="41"/>
      <c r="C216" s="41"/>
      <c r="D216" s="57" t="s">
        <v>148</v>
      </c>
      <c r="E216" s="41"/>
      <c r="F216" s="41"/>
      <c r="G216" s="163">
        <v>22000</v>
      </c>
      <c r="H216" s="183">
        <v>17136</v>
      </c>
      <c r="I216" s="102">
        <v>18000</v>
      </c>
    </row>
    <row r="217" spans="1:9" ht="15.75" customHeight="1" x14ac:dyDescent="0.25">
      <c r="A217" s="56"/>
      <c r="B217" s="41"/>
      <c r="C217" s="41"/>
      <c r="D217" s="57" t="s">
        <v>361</v>
      </c>
      <c r="E217" s="41"/>
      <c r="F217" s="41"/>
      <c r="G217" s="163"/>
      <c r="H217" s="183">
        <v>101988</v>
      </c>
      <c r="I217" s="102">
        <v>0</v>
      </c>
    </row>
    <row r="218" spans="1:9" ht="15.75" customHeight="1" x14ac:dyDescent="0.25">
      <c r="A218" s="32" t="s">
        <v>26</v>
      </c>
      <c r="B218" s="54"/>
      <c r="C218" s="54" t="s">
        <v>27</v>
      </c>
      <c r="D218" s="54"/>
      <c r="E218" s="54"/>
      <c r="F218" s="41"/>
      <c r="G218" s="162">
        <f>G219+G226+G234</f>
        <v>100000</v>
      </c>
      <c r="H218" s="162">
        <f>H219+H226+H234</f>
        <v>0</v>
      </c>
      <c r="I218" s="168">
        <f>I219+I226+I234</f>
        <v>15000</v>
      </c>
    </row>
    <row r="219" spans="1:9" ht="15.75" customHeight="1" x14ac:dyDescent="0.25">
      <c r="A219" s="60"/>
      <c r="B219" s="54" t="s">
        <v>149</v>
      </c>
      <c r="C219" s="61"/>
      <c r="D219" s="54" t="s">
        <v>150</v>
      </c>
      <c r="E219" s="62"/>
      <c r="F219" s="41"/>
      <c r="G219" s="162">
        <f>G220+G223</f>
        <v>20000</v>
      </c>
      <c r="H219" s="162">
        <f>H220+H223</f>
        <v>0</v>
      </c>
      <c r="I219" s="168">
        <f>I220+I223</f>
        <v>15000</v>
      </c>
    </row>
    <row r="220" spans="1:9" ht="15.75" customHeight="1" x14ac:dyDescent="0.25">
      <c r="A220" s="56"/>
      <c r="B220" s="41"/>
      <c r="C220" s="41" t="s">
        <v>151</v>
      </c>
      <c r="D220" s="41" t="s">
        <v>152</v>
      </c>
      <c r="E220" s="60"/>
      <c r="F220" s="41"/>
      <c r="G220" s="163">
        <f>SUM(G221:G222)</f>
        <v>10000</v>
      </c>
      <c r="H220" s="163">
        <f>SUM(H221:H222)</f>
        <v>0</v>
      </c>
      <c r="I220" s="167">
        <f>SUM(I221:I222)</f>
        <v>10000</v>
      </c>
    </row>
    <row r="221" spans="1:9" ht="15.75" customHeight="1" x14ac:dyDescent="0.25">
      <c r="A221" s="56"/>
      <c r="B221" s="41"/>
      <c r="C221" s="41"/>
      <c r="D221" s="41"/>
      <c r="E221" s="60" t="s">
        <v>153</v>
      </c>
      <c r="F221" s="41"/>
      <c r="G221" s="163">
        <v>5000</v>
      </c>
      <c r="H221" s="183"/>
      <c r="I221" s="102">
        <v>5000</v>
      </c>
    </row>
    <row r="222" spans="1:9" ht="15.75" customHeight="1" x14ac:dyDescent="0.25">
      <c r="A222" s="56"/>
      <c r="B222" s="41"/>
      <c r="C222" s="41"/>
      <c r="D222" s="41"/>
      <c r="E222" s="60" t="s">
        <v>155</v>
      </c>
      <c r="F222" s="41"/>
      <c r="G222" s="163">
        <v>5000</v>
      </c>
      <c r="H222" s="183"/>
      <c r="I222" s="102">
        <v>5000</v>
      </c>
    </row>
    <row r="223" spans="1:9" ht="15.75" customHeight="1" x14ac:dyDescent="0.25">
      <c r="A223" s="56"/>
      <c r="B223" s="41"/>
      <c r="C223" s="41" t="s">
        <v>156</v>
      </c>
      <c r="D223" s="41" t="s">
        <v>157</v>
      </c>
      <c r="E223" s="41"/>
      <c r="F223" s="41"/>
      <c r="G223" s="163">
        <f>SUM(G224:G225)</f>
        <v>10000</v>
      </c>
      <c r="H223" s="163">
        <f>SUM(H224:H225)</f>
        <v>0</v>
      </c>
      <c r="I223" s="167">
        <f>SUM(I224:I225)</f>
        <v>5000</v>
      </c>
    </row>
    <row r="224" spans="1:9" ht="15.75" customHeight="1" x14ac:dyDescent="0.25">
      <c r="A224" s="32"/>
      <c r="B224" s="54"/>
      <c r="C224" s="54"/>
      <c r="D224" s="54"/>
      <c r="E224" s="57" t="s">
        <v>158</v>
      </c>
      <c r="F224" s="41"/>
      <c r="G224" s="163">
        <v>10000</v>
      </c>
      <c r="H224" s="183"/>
      <c r="I224" s="102">
        <v>5000</v>
      </c>
    </row>
    <row r="225" spans="1:9" ht="15.75" customHeight="1" x14ac:dyDescent="0.25">
      <c r="A225" s="32"/>
      <c r="B225" s="54"/>
      <c r="C225" s="54"/>
      <c r="D225" s="54"/>
      <c r="E225" s="57" t="s">
        <v>159</v>
      </c>
      <c r="F225" s="41"/>
      <c r="G225" s="163"/>
      <c r="H225" s="183"/>
      <c r="I225" s="102"/>
    </row>
    <row r="226" spans="1:9" ht="15.75" customHeight="1" x14ac:dyDescent="0.25">
      <c r="A226" s="60"/>
      <c r="B226" s="54" t="s">
        <v>169</v>
      </c>
      <c r="C226" s="61"/>
      <c r="D226" s="54" t="s">
        <v>170</v>
      </c>
      <c r="E226" s="61"/>
      <c r="F226" s="41"/>
      <c r="G226" s="162">
        <f>G227+G231+G232</f>
        <v>60000</v>
      </c>
      <c r="H226" s="162">
        <f>H227+H231+H232</f>
        <v>0</v>
      </c>
      <c r="I226" s="168">
        <f>I227+I231+I232</f>
        <v>0</v>
      </c>
    </row>
    <row r="227" spans="1:9" ht="15.75" customHeight="1" x14ac:dyDescent="0.25">
      <c r="A227" s="56"/>
      <c r="B227" s="41"/>
      <c r="C227" s="41" t="s">
        <v>171</v>
      </c>
      <c r="D227" s="41" t="s">
        <v>172</v>
      </c>
      <c r="E227" s="41"/>
      <c r="F227" s="41"/>
      <c r="G227" s="163">
        <f>SUM(G228:G230)</f>
        <v>40000</v>
      </c>
      <c r="H227" s="163">
        <f>SUM(H228:H230)</f>
        <v>0</v>
      </c>
      <c r="I227" s="167">
        <f>SUM(I228:I230)</f>
        <v>0</v>
      </c>
    </row>
    <row r="228" spans="1:9" ht="15.75" customHeight="1" x14ac:dyDescent="0.25">
      <c r="A228" s="56"/>
      <c r="B228" s="41"/>
      <c r="C228" s="41"/>
      <c r="D228" s="41"/>
      <c r="E228" s="57" t="s">
        <v>173</v>
      </c>
      <c r="F228" s="41"/>
      <c r="G228" s="163">
        <v>40000</v>
      </c>
      <c r="H228" s="183"/>
      <c r="I228" s="102"/>
    </row>
    <row r="229" spans="1:9" ht="15.75" customHeight="1" x14ac:dyDescent="0.25">
      <c r="A229" s="56"/>
      <c r="B229" s="41"/>
      <c r="C229" s="41"/>
      <c r="D229" s="41"/>
      <c r="E229" s="57" t="s">
        <v>174</v>
      </c>
      <c r="F229" s="41"/>
      <c r="G229" s="163"/>
      <c r="H229" s="183"/>
      <c r="I229" s="102"/>
    </row>
    <row r="230" spans="1:9" ht="15.75" customHeight="1" x14ac:dyDescent="0.25">
      <c r="A230" s="56"/>
      <c r="B230" s="41"/>
      <c r="C230" s="41"/>
      <c r="D230" s="41"/>
      <c r="E230" s="57" t="s">
        <v>175</v>
      </c>
      <c r="F230" s="41"/>
      <c r="G230" s="163"/>
      <c r="H230" s="183"/>
      <c r="I230" s="102"/>
    </row>
    <row r="231" spans="1:9" ht="15.75" customHeight="1" x14ac:dyDescent="0.25">
      <c r="A231" s="56"/>
      <c r="B231" s="41"/>
      <c r="C231" s="41" t="s">
        <v>178</v>
      </c>
      <c r="D231" s="41" t="s">
        <v>179</v>
      </c>
      <c r="E231" s="41"/>
      <c r="F231" s="41"/>
      <c r="G231" s="163">
        <v>20000</v>
      </c>
      <c r="H231" s="183"/>
      <c r="I231" s="102"/>
    </row>
    <row r="232" spans="1:9" ht="15.75" customHeight="1" x14ac:dyDescent="0.25">
      <c r="A232" s="56"/>
      <c r="B232" s="41"/>
      <c r="C232" s="41" t="s">
        <v>180</v>
      </c>
      <c r="D232" s="41" t="s">
        <v>181</v>
      </c>
      <c r="E232" s="41"/>
      <c r="F232" s="41"/>
      <c r="G232" s="163">
        <f>SUM(G233)</f>
        <v>0</v>
      </c>
      <c r="H232" s="163">
        <f>SUM(H233)</f>
        <v>0</v>
      </c>
      <c r="I232" s="167">
        <f>SUM(I233)</f>
        <v>0</v>
      </c>
    </row>
    <row r="233" spans="1:9" ht="15.75" customHeight="1" x14ac:dyDescent="0.25">
      <c r="A233" s="56"/>
      <c r="B233" s="41"/>
      <c r="C233" s="41"/>
      <c r="D233" s="41"/>
      <c r="E233" s="57" t="s">
        <v>182</v>
      </c>
      <c r="F233" s="41"/>
      <c r="G233" s="163">
        <v>0</v>
      </c>
      <c r="H233" s="183"/>
      <c r="I233" s="102"/>
    </row>
    <row r="234" spans="1:9" ht="15.75" customHeight="1" x14ac:dyDescent="0.25">
      <c r="A234" s="60"/>
      <c r="B234" s="54" t="s">
        <v>183</v>
      </c>
      <c r="C234" s="61"/>
      <c r="D234" s="54" t="s">
        <v>184</v>
      </c>
      <c r="E234" s="61"/>
      <c r="F234" s="41"/>
      <c r="G234" s="162">
        <f>SUM(G235)</f>
        <v>20000</v>
      </c>
      <c r="H234" s="162">
        <f>SUM(H235)</f>
        <v>0</v>
      </c>
      <c r="I234" s="168">
        <f>SUM(I235)</f>
        <v>0</v>
      </c>
    </row>
    <row r="235" spans="1:9" ht="15.75" customHeight="1" x14ac:dyDescent="0.25">
      <c r="A235" s="56"/>
      <c r="B235" s="41"/>
      <c r="C235" s="41" t="s">
        <v>185</v>
      </c>
      <c r="D235" s="41" t="s">
        <v>186</v>
      </c>
      <c r="E235" s="41"/>
      <c r="F235" s="41"/>
      <c r="G235" s="163">
        <v>20000</v>
      </c>
      <c r="H235" s="183"/>
      <c r="I235" s="102"/>
    </row>
    <row r="236" spans="1:9" ht="15.75" customHeight="1" x14ac:dyDescent="0.25">
      <c r="A236" s="56"/>
      <c r="B236" s="41"/>
      <c r="C236" s="41"/>
      <c r="D236" s="41"/>
      <c r="E236" s="41"/>
      <c r="F236" s="41"/>
      <c r="G236" s="163"/>
      <c r="H236" s="183"/>
      <c r="I236" s="102"/>
    </row>
    <row r="237" spans="1:9" ht="15.75" customHeight="1" x14ac:dyDescent="0.25">
      <c r="A237" s="10" t="s">
        <v>127</v>
      </c>
      <c r="B237" s="17"/>
      <c r="C237" s="17"/>
      <c r="D237" s="17"/>
      <c r="E237" s="17"/>
      <c r="F237" s="68"/>
      <c r="G237" s="164">
        <f>G238+G255</f>
        <v>1775000</v>
      </c>
      <c r="H237" s="164">
        <f>H238+H255</f>
        <v>1646489</v>
      </c>
      <c r="I237" s="185">
        <f>I238+I255</f>
        <v>2490000</v>
      </c>
    </row>
    <row r="238" spans="1:9" ht="15.75" customHeight="1" x14ac:dyDescent="0.25">
      <c r="A238" s="32" t="s">
        <v>26</v>
      </c>
      <c r="B238" s="54"/>
      <c r="C238" s="54" t="s">
        <v>27</v>
      </c>
      <c r="D238" s="54"/>
      <c r="E238" s="54"/>
      <c r="F238" s="41"/>
      <c r="G238" s="162">
        <f>G239+G244+G252</f>
        <v>1775000</v>
      </c>
      <c r="H238" s="162">
        <f>H239+H244+H252</f>
        <v>1646489</v>
      </c>
      <c r="I238" s="168">
        <f>I239+I244+I252</f>
        <v>2070000</v>
      </c>
    </row>
    <row r="239" spans="1:9" ht="15.75" customHeight="1" x14ac:dyDescent="0.25">
      <c r="A239" s="60"/>
      <c r="B239" s="54" t="s">
        <v>149</v>
      </c>
      <c r="C239" s="61"/>
      <c r="D239" s="54" t="s">
        <v>150</v>
      </c>
      <c r="E239" s="62"/>
      <c r="F239" s="41"/>
      <c r="G239" s="162">
        <f>G240+G241</f>
        <v>100000</v>
      </c>
      <c r="H239" s="162">
        <f>H240+H241</f>
        <v>25851</v>
      </c>
      <c r="I239" s="168">
        <f>I240+I241</f>
        <v>60000</v>
      </c>
    </row>
    <row r="240" spans="1:9" ht="15.75" customHeight="1" x14ac:dyDescent="0.25">
      <c r="A240" s="56"/>
      <c r="B240" s="41"/>
      <c r="C240" s="41" t="s">
        <v>151</v>
      </c>
      <c r="D240" s="41" t="s">
        <v>152</v>
      </c>
      <c r="E240" s="60"/>
      <c r="F240" s="41"/>
      <c r="G240" s="163">
        <v>100000</v>
      </c>
      <c r="H240" s="183"/>
      <c r="I240" s="102">
        <v>30000</v>
      </c>
    </row>
    <row r="241" spans="1:9" ht="15.75" customHeight="1" x14ac:dyDescent="0.25">
      <c r="A241" s="56"/>
      <c r="B241" s="41"/>
      <c r="C241" s="41" t="s">
        <v>156</v>
      </c>
      <c r="D241" s="41" t="s">
        <v>157</v>
      </c>
      <c r="E241" s="41"/>
      <c r="F241" s="41"/>
      <c r="G241" s="163">
        <f>SUM(G242:G243)</f>
        <v>0</v>
      </c>
      <c r="H241" s="163">
        <f>SUM(H242:H243)</f>
        <v>25851</v>
      </c>
      <c r="I241" s="167">
        <f>SUM(I242:I243)</f>
        <v>30000</v>
      </c>
    </row>
    <row r="242" spans="1:9" ht="15.75" customHeight="1" x14ac:dyDescent="0.25">
      <c r="A242" s="32"/>
      <c r="B242" s="54"/>
      <c r="C242" s="54"/>
      <c r="D242" s="54"/>
      <c r="E242" s="57" t="s">
        <v>158</v>
      </c>
      <c r="F242" s="41"/>
      <c r="G242" s="163">
        <v>0</v>
      </c>
      <c r="H242" s="183"/>
      <c r="I242" s="102"/>
    </row>
    <row r="243" spans="1:9" ht="15.75" customHeight="1" x14ac:dyDescent="0.25">
      <c r="A243" s="32"/>
      <c r="B243" s="54"/>
      <c r="C243" s="54"/>
      <c r="D243" s="54"/>
      <c r="E243" s="57" t="s">
        <v>159</v>
      </c>
      <c r="F243" s="41"/>
      <c r="G243" s="163">
        <v>0</v>
      </c>
      <c r="H243" s="183">
        <v>25851</v>
      </c>
      <c r="I243" s="102">
        <v>30000</v>
      </c>
    </row>
    <row r="244" spans="1:9" ht="15.75" customHeight="1" x14ac:dyDescent="0.25">
      <c r="A244" s="60"/>
      <c r="B244" s="54" t="s">
        <v>169</v>
      </c>
      <c r="C244" s="61"/>
      <c r="D244" s="54" t="s">
        <v>170</v>
      </c>
      <c r="E244" s="61"/>
      <c r="F244" s="41"/>
      <c r="G244" s="162">
        <f>G245+G249+G250</f>
        <v>590000</v>
      </c>
      <c r="H244" s="162">
        <f>H245+H249+H250</f>
        <v>805976</v>
      </c>
      <c r="I244" s="168">
        <f>I245+I249+I250</f>
        <v>910000</v>
      </c>
    </row>
    <row r="245" spans="1:9" ht="15.75" customHeight="1" x14ac:dyDescent="0.25">
      <c r="A245" s="56"/>
      <c r="B245" s="41"/>
      <c r="C245" s="41" t="s">
        <v>171</v>
      </c>
      <c r="D245" s="41" t="s">
        <v>172</v>
      </c>
      <c r="E245" s="41"/>
      <c r="F245" s="41"/>
      <c r="G245" s="163">
        <f>SUM(G246:G248)</f>
        <v>530000</v>
      </c>
      <c r="H245" s="163">
        <f>SUM(H246:H248)</f>
        <v>320723</v>
      </c>
      <c r="I245" s="167">
        <f>SUM(I246:I248)</f>
        <v>510000</v>
      </c>
    </row>
    <row r="246" spans="1:9" ht="15.75" customHeight="1" x14ac:dyDescent="0.25">
      <c r="A246" s="56"/>
      <c r="B246" s="41"/>
      <c r="C246" s="41"/>
      <c r="D246" s="41"/>
      <c r="E246" s="57" t="s">
        <v>173</v>
      </c>
      <c r="F246" s="41"/>
      <c r="G246" s="163">
        <v>80000</v>
      </c>
      <c r="H246" s="183">
        <v>21769</v>
      </c>
      <c r="I246" s="102">
        <v>60000</v>
      </c>
    </row>
    <row r="247" spans="1:9" ht="15.75" customHeight="1" x14ac:dyDescent="0.25">
      <c r="A247" s="56"/>
      <c r="B247" s="41"/>
      <c r="C247" s="41"/>
      <c r="D247" s="41"/>
      <c r="E247" s="57" t="s">
        <v>174</v>
      </c>
      <c r="F247" s="41"/>
      <c r="G247" s="163">
        <v>400000</v>
      </c>
      <c r="H247" s="183">
        <v>256462</v>
      </c>
      <c r="I247" s="102">
        <v>400000</v>
      </c>
    </row>
    <row r="248" spans="1:9" ht="15.75" customHeight="1" x14ac:dyDescent="0.25">
      <c r="A248" s="56"/>
      <c r="B248" s="41"/>
      <c r="C248" s="41"/>
      <c r="D248" s="41"/>
      <c r="E248" s="57" t="s">
        <v>175</v>
      </c>
      <c r="F248" s="41"/>
      <c r="G248" s="163">
        <v>50000</v>
      </c>
      <c r="H248" s="183">
        <v>42492</v>
      </c>
      <c r="I248" s="102">
        <v>50000</v>
      </c>
    </row>
    <row r="249" spans="1:9" ht="15.75" customHeight="1" x14ac:dyDescent="0.25">
      <c r="A249" s="56"/>
      <c r="B249" s="41"/>
      <c r="C249" s="41" t="s">
        <v>178</v>
      </c>
      <c r="D249" s="41" t="s">
        <v>179</v>
      </c>
      <c r="E249" s="41"/>
      <c r="F249" s="41"/>
      <c r="G249" s="163">
        <v>50000</v>
      </c>
      <c r="H249" s="183">
        <v>386000</v>
      </c>
      <c r="I249" s="102">
        <v>300000</v>
      </c>
    </row>
    <row r="250" spans="1:9" ht="15.75" customHeight="1" x14ac:dyDescent="0.25">
      <c r="A250" s="56"/>
      <c r="B250" s="41"/>
      <c r="C250" s="41" t="s">
        <v>180</v>
      </c>
      <c r="D250" s="41" t="s">
        <v>181</v>
      </c>
      <c r="E250" s="41"/>
      <c r="F250" s="41"/>
      <c r="G250" s="163">
        <f>SUM(G251:G251)</f>
        <v>10000</v>
      </c>
      <c r="H250" s="163">
        <f>SUM(H251:H251)</f>
        <v>99253</v>
      </c>
      <c r="I250" s="167">
        <f>SUM(I251:I251)</f>
        <v>100000</v>
      </c>
    </row>
    <row r="251" spans="1:9" ht="15.75" customHeight="1" x14ac:dyDescent="0.25">
      <c r="A251" s="56"/>
      <c r="B251" s="41"/>
      <c r="C251" s="41"/>
      <c r="D251" s="41"/>
      <c r="E251" s="57" t="s">
        <v>182</v>
      </c>
      <c r="F251" s="41"/>
      <c r="G251" s="163">
        <v>10000</v>
      </c>
      <c r="H251" s="183">
        <v>99253</v>
      </c>
      <c r="I251" s="102">
        <v>100000</v>
      </c>
    </row>
    <row r="252" spans="1:9" ht="15.75" customHeight="1" x14ac:dyDescent="0.25">
      <c r="A252" s="60"/>
      <c r="B252" s="54" t="s">
        <v>183</v>
      </c>
      <c r="C252" s="61"/>
      <c r="D252" s="54" t="s">
        <v>184</v>
      </c>
      <c r="E252" s="61"/>
      <c r="F252" s="41"/>
      <c r="G252" s="162">
        <f>G253+G254</f>
        <v>1085000</v>
      </c>
      <c r="H252" s="162">
        <f>H253+H254</f>
        <v>814662</v>
      </c>
      <c r="I252" s="168">
        <f>I253+I254</f>
        <v>1100000</v>
      </c>
    </row>
    <row r="253" spans="1:9" ht="15.75" customHeight="1" x14ac:dyDescent="0.25">
      <c r="A253" s="56"/>
      <c r="B253" s="41"/>
      <c r="C253" s="41" t="s">
        <v>185</v>
      </c>
      <c r="D253" s="41" t="s">
        <v>186</v>
      </c>
      <c r="E253" s="41"/>
      <c r="F253" s="41"/>
      <c r="G253" s="163">
        <v>185000</v>
      </c>
      <c r="H253" s="183">
        <v>230920</v>
      </c>
      <c r="I253" s="102">
        <v>300000</v>
      </c>
    </row>
    <row r="254" spans="1:9" ht="15.75" customHeight="1" x14ac:dyDescent="0.25">
      <c r="A254" s="56"/>
      <c r="B254" s="41"/>
      <c r="C254" s="41" t="s">
        <v>219</v>
      </c>
      <c r="D254" s="41" t="s">
        <v>220</v>
      </c>
      <c r="E254" s="41"/>
      <c r="F254" s="41"/>
      <c r="G254" s="163">
        <v>900000</v>
      </c>
      <c r="H254" s="183">
        <v>583742</v>
      </c>
      <c r="I254" s="102">
        <v>800000</v>
      </c>
    </row>
    <row r="255" spans="1:9" ht="15.75" customHeight="1" x14ac:dyDescent="0.25">
      <c r="A255" s="66" t="s">
        <v>33</v>
      </c>
      <c r="B255" s="41"/>
      <c r="C255" s="54" t="s">
        <v>34</v>
      </c>
      <c r="D255" s="41"/>
      <c r="E255" s="41"/>
      <c r="F255" s="41"/>
      <c r="G255" s="162">
        <f>G256+G257</f>
        <v>0</v>
      </c>
      <c r="H255" s="162">
        <f>H256+H257</f>
        <v>0</v>
      </c>
      <c r="I255" s="168">
        <f>I256+I257</f>
        <v>420000</v>
      </c>
    </row>
    <row r="256" spans="1:9" ht="15.75" customHeight="1" x14ac:dyDescent="0.25">
      <c r="A256" s="56"/>
      <c r="B256" s="41" t="s">
        <v>216</v>
      </c>
      <c r="C256" s="41"/>
      <c r="D256" s="41" t="s">
        <v>383</v>
      </c>
      <c r="E256" s="41"/>
      <c r="F256" s="41"/>
      <c r="G256" s="163">
        <v>0</v>
      </c>
      <c r="H256" s="183"/>
      <c r="I256" s="102">
        <v>330000</v>
      </c>
    </row>
    <row r="257" spans="1:9" ht="15.75" customHeight="1" x14ac:dyDescent="0.25">
      <c r="A257" s="56"/>
      <c r="B257" s="41" t="s">
        <v>205</v>
      </c>
      <c r="C257" s="41"/>
      <c r="D257" s="41" t="s">
        <v>206</v>
      </c>
      <c r="E257" s="41"/>
      <c r="F257" s="41"/>
      <c r="G257" s="163">
        <v>0</v>
      </c>
      <c r="H257" s="102"/>
      <c r="I257" s="102">
        <v>90000</v>
      </c>
    </row>
    <row r="258" spans="1:9" ht="15.75" customHeight="1" x14ac:dyDescent="0.25">
      <c r="A258" s="10" t="s">
        <v>104</v>
      </c>
      <c r="B258" s="17"/>
      <c r="C258" s="17"/>
      <c r="D258" s="17"/>
      <c r="E258" s="17"/>
      <c r="F258" s="17"/>
      <c r="G258" s="164">
        <f>G259+G264</f>
        <v>454000</v>
      </c>
      <c r="H258" s="164">
        <f>H259+H264</f>
        <v>109399</v>
      </c>
      <c r="I258" s="185">
        <f>I259+I264</f>
        <v>1933672</v>
      </c>
    </row>
    <row r="259" spans="1:9" ht="15.75" customHeight="1" x14ac:dyDescent="0.25">
      <c r="A259" s="32" t="s">
        <v>26</v>
      </c>
      <c r="B259" s="54"/>
      <c r="C259" s="41"/>
      <c r="D259" s="54" t="s">
        <v>27</v>
      </c>
      <c r="E259" s="41"/>
      <c r="F259" s="41"/>
      <c r="G259" s="162">
        <f>G260+G262</f>
        <v>254000</v>
      </c>
      <c r="H259" s="162">
        <f>H260+H262</f>
        <v>109399</v>
      </c>
      <c r="I259" s="168">
        <f>I260+I262</f>
        <v>127000</v>
      </c>
    </row>
    <row r="260" spans="1:9" ht="15.75" customHeight="1" x14ac:dyDescent="0.25">
      <c r="A260" s="32"/>
      <c r="B260" s="54" t="s">
        <v>169</v>
      </c>
      <c r="C260" s="41"/>
      <c r="D260" s="54" t="s">
        <v>290</v>
      </c>
      <c r="E260" s="41"/>
      <c r="F260" s="41"/>
      <c r="G260" s="162">
        <f>G261</f>
        <v>200000</v>
      </c>
      <c r="H260" s="162">
        <f>H261</f>
        <v>86141</v>
      </c>
      <c r="I260" s="168">
        <f>I261</f>
        <v>100000</v>
      </c>
    </row>
    <row r="261" spans="1:9" ht="15.75" customHeight="1" x14ac:dyDescent="0.25">
      <c r="A261" s="32"/>
      <c r="B261" s="54"/>
      <c r="C261" s="41" t="s">
        <v>180</v>
      </c>
      <c r="D261" s="41" t="s">
        <v>271</v>
      </c>
      <c r="E261" s="41"/>
      <c r="F261" s="41"/>
      <c r="G261" s="163">
        <v>200000</v>
      </c>
      <c r="H261" s="183">
        <v>86141</v>
      </c>
      <c r="I261" s="102">
        <v>100000</v>
      </c>
    </row>
    <row r="262" spans="1:9" ht="15.75" customHeight="1" x14ac:dyDescent="0.25">
      <c r="A262" s="60"/>
      <c r="B262" s="54" t="s">
        <v>183</v>
      </c>
      <c r="C262" s="61"/>
      <c r="D262" s="54" t="s">
        <v>184</v>
      </c>
      <c r="E262" s="61"/>
      <c r="F262" s="41"/>
      <c r="G262" s="162">
        <f>SUM(G263)</f>
        <v>54000</v>
      </c>
      <c r="H262" s="162">
        <f>SUM(H263)</f>
        <v>23258</v>
      </c>
      <c r="I262" s="168">
        <f>SUM(I263)</f>
        <v>27000</v>
      </c>
    </row>
    <row r="263" spans="1:9" ht="15.75" customHeight="1" x14ac:dyDescent="0.25">
      <c r="A263" s="56"/>
      <c r="B263" s="41"/>
      <c r="C263" s="41" t="s">
        <v>185</v>
      </c>
      <c r="D263" s="41" t="s">
        <v>186</v>
      </c>
      <c r="E263" s="41"/>
      <c r="F263" s="41"/>
      <c r="G263" s="163">
        <v>54000</v>
      </c>
      <c r="H263" s="183">
        <v>23258</v>
      </c>
      <c r="I263" s="102">
        <v>27000</v>
      </c>
    </row>
    <row r="264" spans="1:9" ht="15.75" customHeight="1" x14ac:dyDescent="0.25">
      <c r="A264" s="32" t="s">
        <v>30</v>
      </c>
      <c r="B264" s="54"/>
      <c r="C264" s="54" t="s">
        <v>31</v>
      </c>
      <c r="D264" s="54"/>
      <c r="E264" s="54"/>
      <c r="F264" s="41"/>
      <c r="G264" s="162">
        <f>SUM(G265)</f>
        <v>200000</v>
      </c>
      <c r="H264" s="162">
        <f>SUM(H265)</f>
        <v>0</v>
      </c>
      <c r="I264" s="168">
        <f>SUM(I265)</f>
        <v>1806672</v>
      </c>
    </row>
    <row r="265" spans="1:9" ht="15.75" customHeight="1" x14ac:dyDescent="0.25">
      <c r="A265" s="56"/>
      <c r="B265" s="41"/>
      <c r="C265" s="41" t="s">
        <v>189</v>
      </c>
      <c r="D265" s="41" t="s">
        <v>222</v>
      </c>
      <c r="E265" s="41"/>
      <c r="F265" s="41"/>
      <c r="G265" s="163">
        <v>200000</v>
      </c>
      <c r="H265" s="183"/>
      <c r="I265" s="102">
        <v>1806672</v>
      </c>
    </row>
    <row r="266" spans="1:9" ht="15.75" customHeight="1" x14ac:dyDescent="0.25">
      <c r="A266" s="10" t="s">
        <v>280</v>
      </c>
      <c r="B266" s="17"/>
      <c r="C266" s="17" t="s">
        <v>281</v>
      </c>
      <c r="D266" s="17"/>
      <c r="E266" s="17"/>
      <c r="F266" s="68">
        <v>1</v>
      </c>
      <c r="G266" s="164">
        <f>G267+G273+G277</f>
        <v>3397000</v>
      </c>
      <c r="H266" s="164">
        <f>H267+H273+H277</f>
        <v>3619942</v>
      </c>
      <c r="I266" s="164">
        <f>I267+I273+I277</f>
        <v>4084600</v>
      </c>
    </row>
    <row r="267" spans="1:9" ht="15.75" customHeight="1" x14ac:dyDescent="0.25">
      <c r="A267" s="32" t="s">
        <v>22</v>
      </c>
      <c r="B267" s="54"/>
      <c r="C267" s="54" t="s">
        <v>131</v>
      </c>
      <c r="D267" s="54"/>
      <c r="E267" s="54"/>
      <c r="F267" s="41"/>
      <c r="G267" s="162">
        <f>SUM(G268)</f>
        <v>1759000</v>
      </c>
      <c r="H267" s="162">
        <f>SUM(H268)</f>
        <v>1769395</v>
      </c>
      <c r="I267" s="162">
        <f>SUM(I268)</f>
        <v>2135600</v>
      </c>
    </row>
    <row r="268" spans="1:9" ht="15.75" customHeight="1" x14ac:dyDescent="0.25">
      <c r="A268" s="56"/>
      <c r="B268" s="54" t="s">
        <v>132</v>
      </c>
      <c r="C268" s="54"/>
      <c r="D268" s="54" t="s">
        <v>133</v>
      </c>
      <c r="E268" s="54"/>
      <c r="F268" s="41"/>
      <c r="G268" s="162">
        <f>SUM(G269:G272)</f>
        <v>1759000</v>
      </c>
      <c r="H268" s="162">
        <f>SUM(H269:H272)</f>
        <v>1769395</v>
      </c>
      <c r="I268" s="162">
        <f>SUM(I269:I272)</f>
        <v>2135600</v>
      </c>
    </row>
    <row r="269" spans="1:9" ht="15.75" customHeight="1" x14ac:dyDescent="0.25">
      <c r="A269" s="29"/>
      <c r="B269" s="41"/>
      <c r="C269" s="41" t="s">
        <v>134</v>
      </c>
      <c r="D269" s="41" t="s">
        <v>135</v>
      </c>
      <c r="E269" s="41"/>
      <c r="F269" s="41"/>
      <c r="G269" s="163">
        <v>1548000</v>
      </c>
      <c r="H269" s="102">
        <v>1635800</v>
      </c>
      <c r="I269" s="102">
        <v>1999600</v>
      </c>
    </row>
    <row r="270" spans="1:9" ht="15.75" customHeight="1" x14ac:dyDescent="0.25">
      <c r="A270" s="29"/>
      <c r="B270" s="41"/>
      <c r="C270" s="41"/>
      <c r="D270" s="41" t="s">
        <v>282</v>
      </c>
      <c r="E270" s="41"/>
      <c r="F270" s="41"/>
      <c r="G270" s="163">
        <v>95000</v>
      </c>
      <c r="H270" s="102"/>
      <c r="I270" s="102"/>
    </row>
    <row r="271" spans="1:9" ht="15.75" customHeight="1" x14ac:dyDescent="0.25">
      <c r="A271" s="29"/>
      <c r="B271" s="41"/>
      <c r="C271" s="41" t="s">
        <v>366</v>
      </c>
      <c r="D271" s="41" t="s">
        <v>367</v>
      </c>
      <c r="E271" s="41"/>
      <c r="F271" s="41"/>
      <c r="G271" s="163"/>
      <c r="H271" s="102">
        <v>37595</v>
      </c>
      <c r="I271" s="102">
        <v>40000</v>
      </c>
    </row>
    <row r="272" spans="1:9" ht="15.75" customHeight="1" x14ac:dyDescent="0.25">
      <c r="A272" s="56"/>
      <c r="B272" s="41"/>
      <c r="C272" s="41" t="s">
        <v>136</v>
      </c>
      <c r="D272" s="41" t="s">
        <v>137</v>
      </c>
      <c r="E272" s="41"/>
      <c r="F272" s="41"/>
      <c r="G272" s="163">
        <v>116000</v>
      </c>
      <c r="H272" s="102">
        <v>96000</v>
      </c>
      <c r="I272" s="102">
        <v>96000</v>
      </c>
    </row>
    <row r="273" spans="1:9" ht="15" customHeight="1" x14ac:dyDescent="0.25">
      <c r="A273" s="32" t="s">
        <v>24</v>
      </c>
      <c r="B273" s="54"/>
      <c r="C273" s="54" t="s">
        <v>145</v>
      </c>
      <c r="D273" s="58"/>
      <c r="E273" s="58"/>
      <c r="F273" s="41"/>
      <c r="G273" s="162">
        <f>SUM(G274:G276)</f>
        <v>488000</v>
      </c>
      <c r="H273" s="162">
        <f>SUM(H274:H276)</f>
        <v>484949</v>
      </c>
      <c r="I273" s="162">
        <f>SUM(I274:I276)</f>
        <v>529000</v>
      </c>
    </row>
    <row r="274" spans="1:9" ht="15.75" customHeight="1" x14ac:dyDescent="0.25">
      <c r="A274" s="56"/>
      <c r="B274" s="41"/>
      <c r="C274" s="41"/>
      <c r="D274" s="57" t="s">
        <v>146</v>
      </c>
      <c r="E274" s="41"/>
      <c r="F274" s="41"/>
      <c r="G274" s="163">
        <v>444000</v>
      </c>
      <c r="H274" s="102">
        <v>451817</v>
      </c>
      <c r="I274" s="102">
        <v>492000</v>
      </c>
    </row>
    <row r="275" spans="1:9" ht="15.75" customHeight="1" x14ac:dyDescent="0.25">
      <c r="A275" s="56"/>
      <c r="B275" s="41"/>
      <c r="C275" s="41"/>
      <c r="D275" s="57" t="s">
        <v>147</v>
      </c>
      <c r="E275" s="41"/>
      <c r="F275" s="41"/>
      <c r="G275" s="163">
        <v>22000</v>
      </c>
      <c r="H275" s="102">
        <v>15996</v>
      </c>
      <c r="I275" s="102">
        <v>19000</v>
      </c>
    </row>
    <row r="276" spans="1:9" ht="15.75" customHeight="1" x14ac:dyDescent="0.25">
      <c r="A276" s="56"/>
      <c r="B276" s="41"/>
      <c r="C276" s="41"/>
      <c r="D276" s="57" t="s">
        <v>148</v>
      </c>
      <c r="E276" s="41"/>
      <c r="F276" s="41"/>
      <c r="G276" s="163">
        <v>22000</v>
      </c>
      <c r="H276" s="102">
        <v>17136</v>
      </c>
      <c r="I276" s="102">
        <v>18000</v>
      </c>
    </row>
    <row r="277" spans="1:9" ht="15.75" customHeight="1" x14ac:dyDescent="0.25">
      <c r="A277" s="32" t="s">
        <v>26</v>
      </c>
      <c r="B277" s="54"/>
      <c r="C277" s="54" t="s">
        <v>27</v>
      </c>
      <c r="D277" s="54"/>
      <c r="E277" s="54"/>
      <c r="F277" s="41"/>
      <c r="G277" s="162">
        <f>G278+G284+G287+G291</f>
        <v>1150000</v>
      </c>
      <c r="H277" s="162">
        <f>H278+H284+H287+H291</f>
        <v>1365598</v>
      </c>
      <c r="I277" s="168">
        <f>I278+I284+I287+I291</f>
        <v>1420000</v>
      </c>
    </row>
    <row r="278" spans="1:9" ht="15.75" customHeight="1" x14ac:dyDescent="0.25">
      <c r="A278" s="60"/>
      <c r="B278" s="54" t="s">
        <v>149</v>
      </c>
      <c r="C278" s="61"/>
      <c r="D278" s="54" t="s">
        <v>150</v>
      </c>
      <c r="E278" s="62"/>
      <c r="F278" s="41"/>
      <c r="G278" s="162">
        <f>G279</f>
        <v>540000</v>
      </c>
      <c r="H278" s="162">
        <f>H279</f>
        <v>613584</v>
      </c>
      <c r="I278" s="168">
        <f>I279</f>
        <v>650000</v>
      </c>
    </row>
    <row r="279" spans="1:9" ht="15.75" customHeight="1" x14ac:dyDescent="0.25">
      <c r="A279" s="56"/>
      <c r="B279" s="41"/>
      <c r="C279" s="41" t="s">
        <v>156</v>
      </c>
      <c r="D279" s="41" t="s">
        <v>157</v>
      </c>
      <c r="E279" s="41"/>
      <c r="F279" s="41"/>
      <c r="G279" s="163">
        <f>SUM(G280:G283)</f>
        <v>540000</v>
      </c>
      <c r="H279" s="163">
        <f>SUM(H280:H283)</f>
        <v>613584</v>
      </c>
      <c r="I279" s="167">
        <f>SUM(I280:I283)</f>
        <v>650000</v>
      </c>
    </row>
    <row r="280" spans="1:9" ht="15.75" customHeight="1" x14ac:dyDescent="0.25">
      <c r="A280" s="32"/>
      <c r="B280" s="54"/>
      <c r="C280" s="54"/>
      <c r="D280" s="54"/>
      <c r="E280" s="57" t="s">
        <v>158</v>
      </c>
      <c r="F280" s="41"/>
      <c r="G280" s="163">
        <v>10000</v>
      </c>
      <c r="H280" s="183"/>
      <c r="I280" s="102">
        <v>10000</v>
      </c>
    </row>
    <row r="281" spans="1:9" ht="15.75" customHeight="1" x14ac:dyDescent="0.25">
      <c r="A281" s="32"/>
      <c r="B281" s="54"/>
      <c r="C281" s="54"/>
      <c r="D281" s="54"/>
      <c r="E281" s="57" t="s">
        <v>159</v>
      </c>
      <c r="F281" s="41"/>
      <c r="G281" s="163">
        <v>10000</v>
      </c>
      <c r="H281" s="183">
        <v>130697</v>
      </c>
      <c r="I281" s="102">
        <v>120000</v>
      </c>
    </row>
    <row r="282" spans="1:9" ht="15.75" customHeight="1" x14ac:dyDescent="0.25">
      <c r="A282" s="32"/>
      <c r="B282" s="54"/>
      <c r="C282" s="54"/>
      <c r="D282" s="54"/>
      <c r="E282" s="57" t="s">
        <v>283</v>
      </c>
      <c r="F282" s="41"/>
      <c r="G282" s="163">
        <v>20000</v>
      </c>
      <c r="H282" s="183">
        <v>15748</v>
      </c>
      <c r="I282" s="102">
        <v>20000</v>
      </c>
    </row>
    <row r="283" spans="1:9" ht="15.75" customHeight="1" x14ac:dyDescent="0.25">
      <c r="A283" s="32"/>
      <c r="B283" s="54"/>
      <c r="C283" s="54"/>
      <c r="D283" s="54"/>
      <c r="E283" s="57" t="s">
        <v>284</v>
      </c>
      <c r="F283" s="41"/>
      <c r="G283" s="163">
        <v>500000</v>
      </c>
      <c r="H283" s="183">
        <v>467139</v>
      </c>
      <c r="I283" s="102">
        <v>500000</v>
      </c>
    </row>
    <row r="284" spans="1:9" ht="15.75" customHeight="1" x14ac:dyDescent="0.25">
      <c r="A284" s="60"/>
      <c r="B284" s="54" t="s">
        <v>160</v>
      </c>
      <c r="C284" s="61"/>
      <c r="D284" s="54" t="s">
        <v>161</v>
      </c>
      <c r="E284" s="61"/>
      <c r="F284" s="41"/>
      <c r="G284" s="162">
        <f>G285</f>
        <v>30000</v>
      </c>
      <c r="H284" s="162">
        <f>H285</f>
        <v>8937</v>
      </c>
      <c r="I284" s="168">
        <f>I285</f>
        <v>30000</v>
      </c>
    </row>
    <row r="285" spans="1:9" ht="15.75" customHeight="1" x14ac:dyDescent="0.25">
      <c r="A285" s="56"/>
      <c r="B285" s="41"/>
      <c r="C285" s="41" t="s">
        <v>166</v>
      </c>
      <c r="D285" s="41" t="s">
        <v>167</v>
      </c>
      <c r="E285" s="41"/>
      <c r="F285" s="41"/>
      <c r="G285" s="163">
        <f>SUM(G286)</f>
        <v>30000</v>
      </c>
      <c r="H285" s="163">
        <f>SUM(H286)</f>
        <v>8937</v>
      </c>
      <c r="I285" s="167">
        <f>SUM(I286)</f>
        <v>30000</v>
      </c>
    </row>
    <row r="286" spans="1:9" ht="15.75" customHeight="1" x14ac:dyDescent="0.25">
      <c r="A286" s="56"/>
      <c r="B286" s="41"/>
      <c r="C286" s="41"/>
      <c r="D286" s="41"/>
      <c r="E286" s="57" t="s">
        <v>168</v>
      </c>
      <c r="F286" s="41"/>
      <c r="G286" s="163">
        <v>30000</v>
      </c>
      <c r="H286" s="183">
        <v>8937</v>
      </c>
      <c r="I286" s="102">
        <v>30000</v>
      </c>
    </row>
    <row r="287" spans="1:9" ht="15.75" customHeight="1" x14ac:dyDescent="0.25">
      <c r="A287" s="56"/>
      <c r="B287" s="54" t="s">
        <v>169</v>
      </c>
      <c r="C287" s="41"/>
      <c r="D287" s="54" t="s">
        <v>170</v>
      </c>
      <c r="E287" s="57"/>
      <c r="F287" s="41"/>
      <c r="G287" s="162">
        <f>G288+G289</f>
        <v>220000</v>
      </c>
      <c r="H287" s="162">
        <f>H288+H289</f>
        <v>393171</v>
      </c>
      <c r="I287" s="168">
        <f>I288+I289</f>
        <v>340000</v>
      </c>
    </row>
    <row r="288" spans="1:9" ht="15.75" customHeight="1" x14ac:dyDescent="0.25">
      <c r="A288" s="56"/>
      <c r="B288" s="1"/>
      <c r="C288" s="41" t="s">
        <v>178</v>
      </c>
      <c r="D288" s="41" t="s">
        <v>179</v>
      </c>
      <c r="E288" s="41"/>
      <c r="F288" s="41"/>
      <c r="G288" s="163">
        <v>200000</v>
      </c>
      <c r="H288" s="183">
        <v>355776</v>
      </c>
      <c r="I288" s="102">
        <v>300000</v>
      </c>
    </row>
    <row r="289" spans="1:9" ht="15.75" customHeight="1" x14ac:dyDescent="0.25">
      <c r="A289" s="56"/>
      <c r="B289" s="41"/>
      <c r="C289" s="41" t="s">
        <v>180</v>
      </c>
      <c r="D289" s="41" t="s">
        <v>181</v>
      </c>
      <c r="E289" s="41"/>
      <c r="F289" s="41"/>
      <c r="G289" s="163">
        <f>SUM(G290)</f>
        <v>20000</v>
      </c>
      <c r="H289" s="163">
        <f>SUM(H290)</f>
        <v>37395</v>
      </c>
      <c r="I289" s="167">
        <f>SUM(I290)</f>
        <v>40000</v>
      </c>
    </row>
    <row r="290" spans="1:9" ht="15.75" customHeight="1" x14ac:dyDescent="0.25">
      <c r="A290" s="56"/>
      <c r="B290" s="41"/>
      <c r="C290" s="41"/>
      <c r="D290" s="41"/>
      <c r="E290" s="57" t="s">
        <v>182</v>
      </c>
      <c r="F290" s="41"/>
      <c r="G290" s="163">
        <v>20000</v>
      </c>
      <c r="H290" s="183">
        <v>37395</v>
      </c>
      <c r="I290" s="102">
        <v>40000</v>
      </c>
    </row>
    <row r="291" spans="1:9" ht="15.75" customHeight="1" x14ac:dyDescent="0.25">
      <c r="A291" s="60"/>
      <c r="B291" s="54" t="s">
        <v>183</v>
      </c>
      <c r="C291" s="61"/>
      <c r="D291" s="54" t="s">
        <v>184</v>
      </c>
      <c r="E291" s="61"/>
      <c r="F291" s="41"/>
      <c r="G291" s="162">
        <f>SUM(G292:G293)</f>
        <v>360000</v>
      </c>
      <c r="H291" s="162">
        <f>SUM(H292:H293)</f>
        <v>349906</v>
      </c>
      <c r="I291" s="168">
        <f>SUM(I292:I293)</f>
        <v>400000</v>
      </c>
    </row>
    <row r="292" spans="1:9" ht="15.75" customHeight="1" x14ac:dyDescent="0.25">
      <c r="A292" s="56"/>
      <c r="B292" s="41"/>
      <c r="C292" s="41" t="s">
        <v>185</v>
      </c>
      <c r="D292" s="41" t="s">
        <v>186</v>
      </c>
      <c r="E292" s="41"/>
      <c r="F292" s="41"/>
      <c r="G292" s="163">
        <v>210000</v>
      </c>
      <c r="H292" s="183">
        <v>262562</v>
      </c>
      <c r="I292" s="102">
        <v>300000</v>
      </c>
    </row>
    <row r="293" spans="1:9" ht="15.75" customHeight="1" x14ac:dyDescent="0.25">
      <c r="A293" s="56"/>
      <c r="B293" s="41"/>
      <c r="C293" s="41" t="s">
        <v>219</v>
      </c>
      <c r="D293" s="41" t="s">
        <v>264</v>
      </c>
      <c r="E293" s="41"/>
      <c r="F293" s="41"/>
      <c r="G293" s="163">
        <v>150000</v>
      </c>
      <c r="H293" s="183">
        <v>87344</v>
      </c>
      <c r="I293" s="102">
        <v>100000</v>
      </c>
    </row>
    <row r="294" spans="1:9" ht="15.75" customHeight="1" x14ac:dyDescent="0.25">
      <c r="A294" s="10" t="s">
        <v>224</v>
      </c>
      <c r="B294" s="17"/>
      <c r="C294" s="17"/>
      <c r="D294" s="17"/>
      <c r="E294" s="17"/>
      <c r="F294" s="14"/>
      <c r="G294" s="164">
        <f>SUM(G298)</f>
        <v>1683000</v>
      </c>
      <c r="H294" s="164">
        <f>H295+H298</f>
        <v>1566150</v>
      </c>
      <c r="I294" s="185">
        <f>SUM(I298)</f>
        <v>1970000</v>
      </c>
    </row>
    <row r="295" spans="1:9" ht="15.75" customHeight="1" x14ac:dyDescent="0.25">
      <c r="A295" s="173" t="s">
        <v>26</v>
      </c>
      <c r="B295" s="174"/>
      <c r="C295" s="174" t="s">
        <v>27</v>
      </c>
      <c r="D295" s="174"/>
      <c r="E295" s="174"/>
      <c r="F295" s="175"/>
      <c r="G295" s="176">
        <f>G296</f>
        <v>0</v>
      </c>
      <c r="H295" s="176">
        <f>H296</f>
        <v>19710</v>
      </c>
      <c r="I295" s="186">
        <f>I296</f>
        <v>0</v>
      </c>
    </row>
    <row r="296" spans="1:9" ht="15.75" customHeight="1" x14ac:dyDescent="0.25">
      <c r="A296" s="177"/>
      <c r="B296" s="178" t="s">
        <v>183</v>
      </c>
      <c r="C296" s="179"/>
      <c r="D296" s="178" t="s">
        <v>184</v>
      </c>
      <c r="E296" s="179"/>
      <c r="F296" s="180"/>
      <c r="G296" s="181">
        <f>SUM(G297)</f>
        <v>0</v>
      </c>
      <c r="H296" s="162">
        <f>SUM(H297)</f>
        <v>19710</v>
      </c>
      <c r="I296" s="168">
        <f>SUM(I297)</f>
        <v>0</v>
      </c>
    </row>
    <row r="297" spans="1:9" ht="15.75" customHeight="1" x14ac:dyDescent="0.25">
      <c r="A297" s="56"/>
      <c r="B297" s="41"/>
      <c r="C297" s="41" t="s">
        <v>185</v>
      </c>
      <c r="D297" s="41" t="s">
        <v>186</v>
      </c>
      <c r="E297" s="41"/>
      <c r="F297" s="41"/>
      <c r="G297" s="163">
        <v>0</v>
      </c>
      <c r="H297" s="183">
        <v>19710</v>
      </c>
      <c r="I297" s="102"/>
    </row>
    <row r="298" spans="1:9" ht="15.75" customHeight="1" x14ac:dyDescent="0.25">
      <c r="A298" s="32" t="s">
        <v>28</v>
      </c>
      <c r="B298" s="41"/>
      <c r="C298" s="54" t="s">
        <v>223</v>
      </c>
      <c r="D298" s="54"/>
      <c r="E298" s="54"/>
      <c r="F298" s="41"/>
      <c r="G298" s="162">
        <f>G301+G299</f>
        <v>1683000</v>
      </c>
      <c r="H298" s="162">
        <f>H301+H299</f>
        <v>1546440</v>
      </c>
      <c r="I298" s="168">
        <f>I301+I299</f>
        <v>1970000</v>
      </c>
    </row>
    <row r="299" spans="1:9" ht="15.75" customHeight="1" x14ac:dyDescent="0.25">
      <c r="A299" s="32"/>
      <c r="B299" s="54" t="s">
        <v>225</v>
      </c>
      <c r="C299" s="54"/>
      <c r="D299" s="54" t="s">
        <v>226</v>
      </c>
      <c r="E299" s="54"/>
      <c r="F299" s="41"/>
      <c r="G299" s="162">
        <f>G300</f>
        <v>0</v>
      </c>
      <c r="H299" s="162">
        <f>H300</f>
        <v>406000</v>
      </c>
      <c r="I299" s="168">
        <f>I300</f>
        <v>0</v>
      </c>
    </row>
    <row r="300" spans="1:9" ht="15.75" customHeight="1" x14ac:dyDescent="0.25">
      <c r="A300" s="32"/>
      <c r="B300" s="41"/>
      <c r="C300" s="41" t="s">
        <v>227</v>
      </c>
      <c r="D300" s="54"/>
      <c r="E300" s="41" t="s">
        <v>228</v>
      </c>
      <c r="F300" s="41"/>
      <c r="G300" s="163">
        <v>0</v>
      </c>
      <c r="H300" s="183">
        <v>406000</v>
      </c>
      <c r="I300" s="102"/>
    </row>
    <row r="301" spans="1:9" ht="15.75" customHeight="1" x14ac:dyDescent="0.25">
      <c r="A301" s="56"/>
      <c r="B301" s="54" t="s">
        <v>229</v>
      </c>
      <c r="C301" s="54"/>
      <c r="D301" s="54" t="s">
        <v>230</v>
      </c>
      <c r="E301" s="54"/>
      <c r="F301" s="41"/>
      <c r="G301" s="162">
        <f>G302</f>
        <v>1683000</v>
      </c>
      <c r="H301" s="162">
        <f>H302</f>
        <v>1140440</v>
      </c>
      <c r="I301" s="168">
        <f>I302</f>
        <v>1970000</v>
      </c>
    </row>
    <row r="302" spans="1:9" ht="15.75" customHeight="1" x14ac:dyDescent="0.25">
      <c r="A302" s="56"/>
      <c r="B302" s="54"/>
      <c r="C302" s="54"/>
      <c r="D302" s="54"/>
      <c r="E302" s="54" t="s">
        <v>231</v>
      </c>
      <c r="F302" s="41"/>
      <c r="G302" s="162">
        <f>SUM(G303:G312)</f>
        <v>1683000</v>
      </c>
      <c r="H302" s="162">
        <f>SUM(H303:H312)</f>
        <v>1140440</v>
      </c>
      <c r="I302" s="168">
        <f>SUM(I303:I312)</f>
        <v>1970000</v>
      </c>
    </row>
    <row r="303" spans="1:9" ht="15.75" customHeight="1" x14ac:dyDescent="0.25">
      <c r="A303" s="56"/>
      <c r="B303" s="41"/>
      <c r="C303" s="41"/>
      <c r="D303" s="41"/>
      <c r="E303" s="41" t="s">
        <v>232</v>
      </c>
      <c r="F303" s="41"/>
      <c r="G303" s="163">
        <v>283000</v>
      </c>
      <c r="H303" s="183">
        <v>127440</v>
      </c>
      <c r="I303" s="102">
        <v>0</v>
      </c>
    </row>
    <row r="304" spans="1:9" ht="15.75" customHeight="1" x14ac:dyDescent="0.25">
      <c r="A304" s="56"/>
      <c r="B304" s="41"/>
      <c r="C304" s="41"/>
      <c r="D304" s="41"/>
      <c r="E304" s="41" t="s">
        <v>272</v>
      </c>
      <c r="F304" s="41"/>
      <c r="G304" s="163">
        <v>700000</v>
      </c>
      <c r="H304" s="183">
        <v>680000</v>
      </c>
      <c r="I304" s="102">
        <v>700000</v>
      </c>
    </row>
    <row r="305" spans="1:9" ht="15.75" customHeight="1" x14ac:dyDescent="0.25">
      <c r="A305" s="56"/>
      <c r="B305" s="41"/>
      <c r="C305" s="41"/>
      <c r="D305" s="41"/>
      <c r="E305" s="41" t="s">
        <v>275</v>
      </c>
      <c r="F305" s="41"/>
      <c r="G305" s="163">
        <v>120000</v>
      </c>
      <c r="H305" s="183">
        <v>120000</v>
      </c>
      <c r="I305" s="102">
        <v>120000</v>
      </c>
    </row>
    <row r="306" spans="1:9" ht="15.75" customHeight="1" x14ac:dyDescent="0.25">
      <c r="A306" s="56"/>
      <c r="B306" s="41"/>
      <c r="C306" s="41"/>
      <c r="D306" s="41"/>
      <c r="E306" s="41" t="s">
        <v>276</v>
      </c>
      <c r="F306" s="41"/>
      <c r="G306" s="163">
        <v>90000</v>
      </c>
      <c r="H306" s="183">
        <v>30000</v>
      </c>
      <c r="I306" s="102">
        <v>90000</v>
      </c>
    </row>
    <row r="307" spans="1:9" ht="15.75" customHeight="1" x14ac:dyDescent="0.25">
      <c r="A307" s="56"/>
      <c r="B307" s="41"/>
      <c r="C307" s="41"/>
      <c r="D307" s="41"/>
      <c r="E307" s="41" t="s">
        <v>277</v>
      </c>
      <c r="F307" s="41"/>
      <c r="G307" s="163">
        <v>100000</v>
      </c>
      <c r="H307" s="183">
        <v>50000</v>
      </c>
      <c r="I307" s="102">
        <v>50000</v>
      </c>
    </row>
    <row r="308" spans="1:9" ht="15.75" customHeight="1" x14ac:dyDescent="0.25">
      <c r="A308" s="56"/>
      <c r="B308" s="41"/>
      <c r="C308" s="41"/>
      <c r="D308" s="41"/>
      <c r="E308" s="41" t="s">
        <v>273</v>
      </c>
      <c r="F308" s="41"/>
      <c r="G308" s="163">
        <v>200000</v>
      </c>
      <c r="H308" s="183">
        <v>50000</v>
      </c>
      <c r="I308" s="102">
        <v>200000</v>
      </c>
    </row>
    <row r="309" spans="1:9" ht="15.75" customHeight="1" x14ac:dyDescent="0.25">
      <c r="A309" s="56"/>
      <c r="B309" s="41"/>
      <c r="C309" s="41"/>
      <c r="D309" s="41"/>
      <c r="E309" s="41" t="s">
        <v>278</v>
      </c>
      <c r="F309" s="41"/>
      <c r="G309" s="163">
        <v>10000</v>
      </c>
      <c r="H309" s="183">
        <v>10000</v>
      </c>
      <c r="I309" s="102">
        <v>10000</v>
      </c>
    </row>
    <row r="310" spans="1:9" ht="15.75" customHeight="1" x14ac:dyDescent="0.25">
      <c r="A310" s="56"/>
      <c r="B310" s="41"/>
      <c r="C310" s="41"/>
      <c r="D310" s="41"/>
      <c r="E310" s="41" t="s">
        <v>279</v>
      </c>
      <c r="F310" s="41"/>
      <c r="G310" s="163">
        <v>80000</v>
      </c>
      <c r="H310" s="183">
        <v>0</v>
      </c>
      <c r="I310" s="102"/>
    </row>
    <row r="311" spans="1:9" ht="15.75" customHeight="1" x14ac:dyDescent="0.25">
      <c r="A311" s="56"/>
      <c r="B311" s="41"/>
      <c r="C311" s="41"/>
      <c r="D311" s="41"/>
      <c r="E311" s="41" t="s">
        <v>373</v>
      </c>
      <c r="F311" s="41"/>
      <c r="G311" s="163"/>
      <c r="H311" s="183"/>
      <c r="I311" s="102">
        <v>700000</v>
      </c>
    </row>
    <row r="312" spans="1:9" ht="15.75" customHeight="1" x14ac:dyDescent="0.25">
      <c r="A312" s="56"/>
      <c r="B312" s="41"/>
      <c r="C312" s="41"/>
      <c r="D312" s="41"/>
      <c r="E312" s="41" t="s">
        <v>274</v>
      </c>
      <c r="F312" s="41"/>
      <c r="G312" s="163">
        <v>100000</v>
      </c>
      <c r="H312" s="183">
        <v>73000</v>
      </c>
      <c r="I312" s="102">
        <v>100000</v>
      </c>
    </row>
    <row r="313" spans="1:9" ht="15.75" customHeight="1" x14ac:dyDescent="0.25">
      <c r="A313" s="20"/>
      <c r="B313" s="14"/>
      <c r="C313" s="17" t="s">
        <v>233</v>
      </c>
      <c r="D313" s="17"/>
      <c r="E313" s="17"/>
      <c r="F313" s="68"/>
      <c r="G313" s="164">
        <f>G9+G83+G105+G120+G134+G143+G185+G190+G205+G237+G258+G266+G294</f>
        <v>39402000</v>
      </c>
      <c r="H313" s="164">
        <f>H9+H83+H105+H120+H134+H143+H185+H190+H205+H237+H258+H266+H294</f>
        <v>38007361</v>
      </c>
      <c r="I313" s="164">
        <f>I9+I83+I105+I120+I134+I143+I185+I190+I205+I237+I258+I266+I294</f>
        <v>56191942</v>
      </c>
    </row>
    <row r="314" spans="1:9" ht="15.75" customHeight="1" x14ac:dyDescent="0.25">
      <c r="A314" s="56"/>
      <c r="B314" s="41"/>
      <c r="C314" s="54"/>
      <c r="D314" s="54"/>
      <c r="E314" s="54"/>
      <c r="F314" s="71"/>
      <c r="G314" s="162"/>
      <c r="H314" s="183"/>
      <c r="I314" s="102"/>
    </row>
    <row r="315" spans="1:9" ht="15.75" customHeight="1" x14ac:dyDescent="0.25">
      <c r="A315" s="32" t="s">
        <v>22</v>
      </c>
      <c r="B315" s="54"/>
      <c r="C315" s="54" t="s">
        <v>131</v>
      </c>
      <c r="D315" s="54"/>
      <c r="E315" s="54"/>
      <c r="F315" s="41"/>
      <c r="G315" s="163">
        <f>G10+G106+G144+G206+G267</f>
        <v>9189000</v>
      </c>
      <c r="H315" s="163">
        <f>H10+H106+H144+H206+H267</f>
        <v>8167237</v>
      </c>
      <c r="I315" s="167">
        <f>I10+I106+I144+I206+I267</f>
        <v>11555020</v>
      </c>
    </row>
    <row r="316" spans="1:9" ht="15.75" customHeight="1" x14ac:dyDescent="0.25">
      <c r="A316" s="32" t="s">
        <v>24</v>
      </c>
      <c r="B316" s="54"/>
      <c r="C316" s="54" t="s">
        <v>145</v>
      </c>
      <c r="D316" s="58"/>
      <c r="E316" s="58"/>
      <c r="F316" s="41"/>
      <c r="G316" s="163">
        <f>G20+G109+G149+G213+G273</f>
        <v>2128000</v>
      </c>
      <c r="H316" s="163">
        <f>H20+H109+H149+H213+H273</f>
        <v>2053817</v>
      </c>
      <c r="I316" s="167">
        <f>I20+I109+I149+I213+I273</f>
        <v>2263600</v>
      </c>
    </row>
    <row r="317" spans="1:9" ht="15.75" customHeight="1" x14ac:dyDescent="0.25">
      <c r="A317" s="32" t="s">
        <v>26</v>
      </c>
      <c r="B317" s="54"/>
      <c r="C317" s="54" t="s">
        <v>27</v>
      </c>
      <c r="D317" s="54"/>
      <c r="E317" s="54"/>
      <c r="F317" s="41"/>
      <c r="G317" s="163">
        <f>G25+G84+G121+G135+G154+G191+G218+G238+G259+G277</f>
        <v>10082000</v>
      </c>
      <c r="H317" s="163">
        <f>H25+H84+H121+H135+H154+H191+H218+H238+H259+H277+H295+H112</f>
        <v>10027566</v>
      </c>
      <c r="I317" s="167">
        <f>I25+I84+I121+I135+I154+I191+I218+I238+I259+I277+I295+I112</f>
        <v>10401000</v>
      </c>
    </row>
    <row r="318" spans="1:9" ht="15.75" customHeight="1" x14ac:dyDescent="0.25">
      <c r="A318" s="32" t="s">
        <v>28</v>
      </c>
      <c r="B318" s="41"/>
      <c r="C318" s="54" t="s">
        <v>223</v>
      </c>
      <c r="D318" s="54"/>
      <c r="E318" s="54"/>
      <c r="F318" s="41"/>
      <c r="G318" s="163">
        <f>G298</f>
        <v>1683000</v>
      </c>
      <c r="H318" s="163">
        <f>H298</f>
        <v>1546440</v>
      </c>
      <c r="I318" s="167">
        <f>I298</f>
        <v>1970000</v>
      </c>
    </row>
    <row r="319" spans="1:9" ht="15.75" customHeight="1" x14ac:dyDescent="0.25">
      <c r="A319" s="32" t="s">
        <v>30</v>
      </c>
      <c r="B319" s="54"/>
      <c r="C319" s="54" t="s">
        <v>31</v>
      </c>
      <c r="D319" s="54"/>
      <c r="E319" s="54"/>
      <c r="F319" s="72"/>
      <c r="G319" s="163">
        <f>G56+G186+G264</f>
        <v>8368000</v>
      </c>
      <c r="H319" s="163">
        <f>H56+H186+H264</f>
        <v>9699162</v>
      </c>
      <c r="I319" s="167">
        <f>I56+I186+I264</f>
        <v>7647778</v>
      </c>
    </row>
    <row r="320" spans="1:9" ht="15.75" customHeight="1" x14ac:dyDescent="0.25">
      <c r="A320" s="32" t="s">
        <v>33</v>
      </c>
      <c r="B320" s="54"/>
      <c r="C320" s="222" t="s">
        <v>34</v>
      </c>
      <c r="D320" s="223"/>
      <c r="E320" s="224"/>
      <c r="F320" s="41"/>
      <c r="G320" s="163">
        <v>0</v>
      </c>
      <c r="H320" s="163">
        <f>H74+H117</f>
        <v>729905</v>
      </c>
      <c r="I320" s="167">
        <f>I74+I117+I255+I176+I99</f>
        <v>2220000</v>
      </c>
    </row>
    <row r="321" spans="1:9" ht="15.75" customHeight="1" x14ac:dyDescent="0.25">
      <c r="A321" s="32" t="s">
        <v>35</v>
      </c>
      <c r="B321" s="54"/>
      <c r="C321" s="222" t="s">
        <v>234</v>
      </c>
      <c r="D321" s="223"/>
      <c r="E321" s="224"/>
      <c r="F321" s="41"/>
      <c r="G321" s="163">
        <f>G76+G130</f>
        <v>7168000</v>
      </c>
      <c r="H321" s="163">
        <f>H76+H130+H181+H102</f>
        <v>4056995</v>
      </c>
      <c r="I321" s="167">
        <f>I76+I130+I181+I102</f>
        <v>19372000</v>
      </c>
    </row>
    <row r="322" spans="1:9" ht="15.75" customHeight="1" x14ac:dyDescent="0.25">
      <c r="A322" s="32" t="s">
        <v>37</v>
      </c>
      <c r="B322" s="54"/>
      <c r="C322" s="54" t="s">
        <v>38</v>
      </c>
      <c r="D322" s="54"/>
      <c r="E322" s="54"/>
      <c r="F322" s="72"/>
      <c r="G322" s="163">
        <v>0</v>
      </c>
      <c r="H322" s="163">
        <v>0</v>
      </c>
      <c r="I322" s="167">
        <v>0</v>
      </c>
    </row>
    <row r="323" spans="1:9" ht="15.75" customHeight="1" x14ac:dyDescent="0.25">
      <c r="A323" s="32" t="s">
        <v>40</v>
      </c>
      <c r="B323" s="54"/>
      <c r="C323" s="54" t="s">
        <v>39</v>
      </c>
      <c r="D323" s="54"/>
      <c r="E323" s="54"/>
      <c r="F323" s="41"/>
      <c r="G323" s="163">
        <f>G80</f>
        <v>784000</v>
      </c>
      <c r="H323" s="163">
        <f>H80</f>
        <v>1726239</v>
      </c>
      <c r="I323" s="167">
        <f>I80</f>
        <v>762544</v>
      </c>
    </row>
    <row r="324" spans="1:9" ht="15.75" customHeight="1" x14ac:dyDescent="0.25">
      <c r="A324" s="32"/>
      <c r="B324" s="54"/>
      <c r="C324" s="54" t="s">
        <v>233</v>
      </c>
      <c r="D324" s="54"/>
      <c r="E324" s="54"/>
      <c r="F324" s="54"/>
      <c r="G324" s="162">
        <f>SUM(G315:G323)</f>
        <v>39402000</v>
      </c>
      <c r="H324" s="162">
        <f>SUM(H315:H323)</f>
        <v>38007361</v>
      </c>
      <c r="I324" s="168">
        <f>SUM(I315:I323)</f>
        <v>56191942</v>
      </c>
    </row>
  </sheetData>
  <sheetProtection selectLockedCells="1" selectUnlockedCells="1"/>
  <mergeCells count="13">
    <mergeCell ref="I7:I8"/>
    <mergeCell ref="A5:G5"/>
    <mergeCell ref="F6:G6"/>
    <mergeCell ref="A7:E8"/>
    <mergeCell ref="F7:F8"/>
    <mergeCell ref="G7:G8"/>
    <mergeCell ref="C321:E321"/>
    <mergeCell ref="H7:H8"/>
    <mergeCell ref="C320:E320"/>
    <mergeCell ref="A1:G1"/>
    <mergeCell ref="A2:G2"/>
    <mergeCell ref="A3:G3"/>
    <mergeCell ref="A4:G4"/>
  </mergeCells>
  <phoneticPr fontId="0" type="noConversion"/>
  <printOptions horizontalCentered="1" headings="1"/>
  <pageMargins left="0.23622047244094491" right="0.23622047244094491" top="0.74803149606299213" bottom="0.74803149606299213" header="0.51181102362204722" footer="0.31496062992125984"/>
  <pageSetup paperSize="9" scale="52" firstPageNumber="0" pageOrder="overThenDown" orientation="portrait" horizontalDpi="300" verticalDpi="300" r:id="rId1"/>
  <headerFooter alignWithMargins="0">
    <oddFooter>&amp;C&amp;P. oldal, összesen: &amp;N</oddFooter>
  </headerFooter>
  <rowBreaks count="2" manualBreakCount="2">
    <brk id="176" max="8" man="1"/>
    <brk id="257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6"/>
  <dimension ref="A1:H24"/>
  <sheetViews>
    <sheetView topLeftCell="A2" workbookViewId="0">
      <selection activeCell="A2" sqref="A2:H2"/>
    </sheetView>
  </sheetViews>
  <sheetFormatPr defaultColWidth="11.5703125" defaultRowHeight="12.75" x14ac:dyDescent="0.2"/>
  <cols>
    <col min="1" max="3" width="12.7109375" customWidth="1"/>
    <col min="4" max="4" width="16" customWidth="1"/>
    <col min="5" max="5" width="14.140625" customWidth="1"/>
    <col min="6" max="6" width="9" customWidth="1"/>
    <col min="7" max="7" width="8.7109375" customWidth="1"/>
    <col min="8" max="8" width="11.28515625" customWidth="1"/>
    <col min="9" max="255" width="9.140625" customWidth="1"/>
  </cols>
  <sheetData>
    <row r="1" spans="1:8" ht="15.75" x14ac:dyDescent="0.25">
      <c r="A1" s="216"/>
      <c r="B1" s="216"/>
      <c r="C1" s="216"/>
      <c r="D1" s="216"/>
      <c r="E1" s="216"/>
      <c r="F1" s="216"/>
      <c r="G1" s="216"/>
      <c r="H1" s="216"/>
    </row>
    <row r="2" spans="1:8" ht="15.75" x14ac:dyDescent="0.2">
      <c r="A2" s="201" t="s">
        <v>400</v>
      </c>
      <c r="B2" s="201"/>
      <c r="C2" s="201"/>
      <c r="D2" s="201"/>
      <c r="E2" s="201"/>
      <c r="F2" s="201"/>
      <c r="G2" s="201"/>
      <c r="H2" s="201"/>
    </row>
    <row r="3" spans="1:8" ht="15.75" x14ac:dyDescent="0.25">
      <c r="A3" s="208" t="s">
        <v>249</v>
      </c>
      <c r="B3" s="208"/>
      <c r="C3" s="208"/>
      <c r="D3" s="208"/>
      <c r="E3" s="208"/>
      <c r="F3" s="208"/>
      <c r="G3" s="208"/>
      <c r="H3" s="208"/>
    </row>
    <row r="4" spans="1:8" ht="15.75" x14ac:dyDescent="0.25">
      <c r="A4" s="208" t="s">
        <v>395</v>
      </c>
      <c r="B4" s="208"/>
      <c r="C4" s="208"/>
      <c r="D4" s="208"/>
      <c r="E4" s="208"/>
      <c r="F4" s="208"/>
      <c r="G4" s="208"/>
      <c r="H4" s="208"/>
    </row>
    <row r="5" spans="1:8" ht="15.75" x14ac:dyDescent="0.25">
      <c r="A5" s="208" t="s">
        <v>118</v>
      </c>
      <c r="B5" s="208"/>
      <c r="C5" s="208"/>
      <c r="D5" s="208"/>
      <c r="E5" s="208"/>
      <c r="F5" s="208"/>
      <c r="G5" s="208"/>
      <c r="H5" s="208"/>
    </row>
    <row r="6" spans="1:8" ht="15.75" x14ac:dyDescent="0.25">
      <c r="A6" s="51"/>
      <c r="B6" s="51"/>
      <c r="C6" s="51"/>
      <c r="D6" s="25"/>
      <c r="E6" s="229" t="s">
        <v>348</v>
      </c>
      <c r="F6" s="229"/>
      <c r="G6" s="229"/>
      <c r="H6" s="229"/>
    </row>
    <row r="7" spans="1:8" ht="12.75" customHeight="1" x14ac:dyDescent="0.2">
      <c r="A7" s="230" t="s">
        <v>119</v>
      </c>
      <c r="B7" s="230"/>
      <c r="C7" s="230"/>
      <c r="D7" s="230"/>
      <c r="E7" s="212" t="s">
        <v>120</v>
      </c>
      <c r="F7" s="212" t="s">
        <v>121</v>
      </c>
      <c r="G7" s="212" t="s">
        <v>235</v>
      </c>
      <c r="H7" s="212" t="s">
        <v>123</v>
      </c>
    </row>
    <row r="8" spans="1:8" x14ac:dyDescent="0.2">
      <c r="A8" s="230"/>
      <c r="B8" s="230"/>
      <c r="C8" s="230"/>
      <c r="D8" s="230"/>
      <c r="E8" s="212"/>
      <c r="F8" s="212"/>
      <c r="G8" s="212"/>
      <c r="H8" s="212"/>
    </row>
    <row r="9" spans="1:8" x14ac:dyDescent="0.2">
      <c r="A9" s="230"/>
      <c r="B9" s="230"/>
      <c r="C9" s="230"/>
      <c r="D9" s="230"/>
      <c r="E9" s="212"/>
      <c r="F9" s="212"/>
      <c r="G9" s="212"/>
      <c r="H9" s="212"/>
    </row>
    <row r="10" spans="1:8" ht="15" customHeight="1" x14ac:dyDescent="0.2">
      <c r="A10" s="230"/>
      <c r="B10" s="230"/>
      <c r="C10" s="230"/>
      <c r="D10" s="230"/>
      <c r="E10" s="212"/>
      <c r="F10" s="212"/>
      <c r="G10" s="212"/>
      <c r="H10" s="212"/>
    </row>
    <row r="11" spans="1:8" ht="15.75" x14ac:dyDescent="0.25">
      <c r="A11" s="73" t="s">
        <v>236</v>
      </c>
      <c r="B11" s="74"/>
      <c r="C11" s="74"/>
      <c r="D11" s="74"/>
      <c r="E11" s="103">
        <v>19461760</v>
      </c>
      <c r="F11" s="103">
        <v>880000</v>
      </c>
      <c r="G11" s="104"/>
      <c r="H11" s="104">
        <f>SUM(E11:G11)</f>
        <v>20341760</v>
      </c>
    </row>
    <row r="12" spans="1:8" ht="15.75" x14ac:dyDescent="0.25">
      <c r="A12" s="75" t="s">
        <v>71</v>
      </c>
      <c r="B12" s="76"/>
      <c r="C12" s="76"/>
      <c r="D12" s="77"/>
      <c r="E12" s="103">
        <v>7140000</v>
      </c>
      <c r="F12" s="104"/>
      <c r="G12" s="104"/>
      <c r="H12" s="104">
        <f t="shared" ref="H12:H23" si="0">SUM(E12:G12)</f>
        <v>7140000</v>
      </c>
    </row>
    <row r="13" spans="1:8" ht="15.75" x14ac:dyDescent="0.25">
      <c r="A13" s="75" t="s">
        <v>98</v>
      </c>
      <c r="B13" s="76"/>
      <c r="C13" s="76"/>
      <c r="D13" s="77"/>
      <c r="E13" s="103">
        <v>2944710</v>
      </c>
      <c r="F13" s="104"/>
      <c r="G13" s="104"/>
      <c r="H13" s="104">
        <f t="shared" si="0"/>
        <v>2944710</v>
      </c>
    </row>
    <row r="14" spans="1:8" ht="15.75" x14ac:dyDescent="0.25">
      <c r="A14" s="73" t="s">
        <v>207</v>
      </c>
      <c r="B14" s="78"/>
      <c r="C14" s="78"/>
      <c r="D14" s="78"/>
      <c r="E14" s="103">
        <v>7153000</v>
      </c>
      <c r="F14" s="104"/>
      <c r="G14" s="104"/>
      <c r="H14" s="104">
        <f t="shared" si="0"/>
        <v>7153000</v>
      </c>
    </row>
    <row r="15" spans="1:8" ht="15.75" x14ac:dyDescent="0.25">
      <c r="A15" s="75" t="s">
        <v>211</v>
      </c>
      <c r="B15" s="76"/>
      <c r="C15" s="76"/>
      <c r="D15" s="77"/>
      <c r="E15" s="103">
        <f>'5.kiadás'!G134</f>
        <v>1270000</v>
      </c>
      <c r="F15" s="104"/>
      <c r="G15" s="104"/>
      <c r="H15" s="104">
        <f t="shared" si="0"/>
        <v>1270000</v>
      </c>
    </row>
    <row r="16" spans="1:8" ht="15.75" x14ac:dyDescent="0.25">
      <c r="A16" s="73" t="s">
        <v>100</v>
      </c>
      <c r="B16" s="78"/>
      <c r="C16" s="78"/>
      <c r="D16" s="78"/>
      <c r="E16" s="103">
        <v>3973900</v>
      </c>
      <c r="F16" s="104"/>
      <c r="G16" s="104"/>
      <c r="H16" s="104">
        <f t="shared" si="0"/>
        <v>3973900</v>
      </c>
    </row>
    <row r="17" spans="1:8" ht="15.75" x14ac:dyDescent="0.25">
      <c r="A17" s="75" t="s">
        <v>217</v>
      </c>
      <c r="B17" s="76"/>
      <c r="C17" s="76"/>
      <c r="D17" s="77"/>
      <c r="E17" s="103">
        <v>547500</v>
      </c>
      <c r="F17" s="104"/>
      <c r="G17" s="104"/>
      <c r="H17" s="104">
        <f t="shared" si="0"/>
        <v>547500</v>
      </c>
    </row>
    <row r="18" spans="1:8" ht="15.75" x14ac:dyDescent="0.25">
      <c r="A18" s="75" t="s">
        <v>218</v>
      </c>
      <c r="B18" s="76"/>
      <c r="C18" s="76"/>
      <c r="D18" s="77"/>
      <c r="E18" s="103">
        <v>343000</v>
      </c>
      <c r="F18" s="104"/>
      <c r="G18" s="104"/>
      <c r="H18" s="104">
        <f t="shared" si="0"/>
        <v>343000</v>
      </c>
    </row>
    <row r="19" spans="1:8" ht="15.75" x14ac:dyDescent="0.25">
      <c r="A19" s="75" t="s">
        <v>103</v>
      </c>
      <c r="B19" s="76"/>
      <c r="C19" s="76"/>
      <c r="D19" s="77"/>
      <c r="E19" s="103">
        <v>1999800</v>
      </c>
      <c r="F19" s="104"/>
      <c r="G19" s="104"/>
      <c r="H19" s="104">
        <f t="shared" si="0"/>
        <v>1999800</v>
      </c>
    </row>
    <row r="20" spans="1:8" ht="15.75" x14ac:dyDescent="0.25">
      <c r="A20" s="75" t="s">
        <v>127</v>
      </c>
      <c r="B20" s="76"/>
      <c r="C20" s="76"/>
      <c r="D20" s="77"/>
      <c r="E20" s="103">
        <v>2490000</v>
      </c>
      <c r="F20" s="104"/>
      <c r="G20" s="104"/>
      <c r="H20" s="104">
        <f t="shared" si="0"/>
        <v>2490000</v>
      </c>
    </row>
    <row r="21" spans="1:8" ht="15.75" x14ac:dyDescent="0.25">
      <c r="A21" s="75" t="s">
        <v>104</v>
      </c>
      <c r="B21" s="76"/>
      <c r="C21" s="76"/>
      <c r="D21" s="77"/>
      <c r="E21" s="103">
        <v>1933672</v>
      </c>
      <c r="F21" s="104"/>
      <c r="G21" s="104"/>
      <c r="H21" s="104">
        <f t="shared" si="0"/>
        <v>1933672</v>
      </c>
    </row>
    <row r="22" spans="1:8" ht="15.75" x14ac:dyDescent="0.25">
      <c r="A22" s="73" t="s">
        <v>347</v>
      </c>
      <c r="B22" s="78"/>
      <c r="C22" s="78"/>
      <c r="D22" s="78"/>
      <c r="E22" s="103">
        <v>4084600</v>
      </c>
      <c r="F22" s="104"/>
      <c r="G22" s="104"/>
      <c r="H22" s="104">
        <f t="shared" si="0"/>
        <v>4084600</v>
      </c>
    </row>
    <row r="23" spans="1:8" ht="15.75" x14ac:dyDescent="0.25">
      <c r="A23" s="146" t="s">
        <v>224</v>
      </c>
      <c r="B23" s="147"/>
      <c r="C23" s="147"/>
      <c r="D23" s="147"/>
      <c r="E23" s="148">
        <v>1970000</v>
      </c>
      <c r="F23" s="149"/>
      <c r="G23" s="149"/>
      <c r="H23" s="149">
        <f t="shared" si="0"/>
        <v>1970000</v>
      </c>
    </row>
    <row r="24" spans="1:8" ht="15.75" x14ac:dyDescent="0.25">
      <c r="A24" s="228" t="s">
        <v>233</v>
      </c>
      <c r="B24" s="228"/>
      <c r="C24" s="228"/>
      <c r="D24" s="228"/>
      <c r="E24" s="150">
        <f>SUM(E11:E23)</f>
        <v>55311942</v>
      </c>
      <c r="F24" s="197">
        <f>SUM(F11:F23)</f>
        <v>880000</v>
      </c>
      <c r="G24" s="150">
        <f>SUM(G11:G23)</f>
        <v>0</v>
      </c>
      <c r="H24" s="150">
        <f>SUM(H11:H23)</f>
        <v>56191942</v>
      </c>
    </row>
  </sheetData>
  <sheetProtection selectLockedCells="1" selectUnlockedCells="1"/>
  <mergeCells count="12">
    <mergeCell ref="A1:H1"/>
    <mergeCell ref="A2:H2"/>
    <mergeCell ref="A3:H3"/>
    <mergeCell ref="A4:H4"/>
    <mergeCell ref="A24:D24"/>
    <mergeCell ref="A5:H5"/>
    <mergeCell ref="E6:H6"/>
    <mergeCell ref="A7:D10"/>
    <mergeCell ref="E7:E10"/>
    <mergeCell ref="F7:F10"/>
    <mergeCell ref="G7:G10"/>
    <mergeCell ref="H7:H10"/>
  </mergeCells>
  <phoneticPr fontId="0" type="noConversion"/>
  <printOptions headings="1"/>
  <pageMargins left="0.70833333333333337" right="0.70833333333333337" top="0.74791666666666667" bottom="0.74791666666666667" header="0.51180555555555551" footer="0.51180555555555551"/>
  <pageSetup paperSize="9" scale="93" firstPageNumber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7"/>
  <dimension ref="A1:F23"/>
  <sheetViews>
    <sheetView workbookViewId="0">
      <selection activeCell="A2" sqref="A2:B2"/>
    </sheetView>
  </sheetViews>
  <sheetFormatPr defaultRowHeight="12.75" x14ac:dyDescent="0.2"/>
  <cols>
    <col min="1" max="1" width="56.5703125" customWidth="1"/>
    <col min="2" max="2" width="13.28515625" customWidth="1"/>
  </cols>
  <sheetData>
    <row r="1" spans="1:6" ht="15.75" x14ac:dyDescent="0.25">
      <c r="A1" s="226"/>
      <c r="B1" s="226"/>
    </row>
    <row r="2" spans="1:6" ht="15.75" x14ac:dyDescent="0.2">
      <c r="A2" s="211" t="s">
        <v>401</v>
      </c>
      <c r="B2" s="211"/>
      <c r="C2" s="4"/>
      <c r="D2" s="4"/>
      <c r="E2" s="4"/>
      <c r="F2" s="4"/>
    </row>
    <row r="3" spans="1:6" ht="15.75" x14ac:dyDescent="0.25">
      <c r="A3" s="208" t="s">
        <v>249</v>
      </c>
      <c r="B3" s="208"/>
    </row>
    <row r="4" spans="1:6" ht="15.75" x14ac:dyDescent="0.25">
      <c r="A4" s="217" t="s">
        <v>389</v>
      </c>
      <c r="B4" s="217"/>
    </row>
    <row r="5" spans="1:6" ht="15.75" x14ac:dyDescent="0.25">
      <c r="A5" s="217" t="s">
        <v>42</v>
      </c>
      <c r="B5" s="217"/>
    </row>
    <row r="6" spans="1:6" ht="15.75" x14ac:dyDescent="0.25">
      <c r="A6" s="226" t="s">
        <v>348</v>
      </c>
      <c r="B6" s="226"/>
    </row>
    <row r="7" spans="1:6" ht="12.75" customHeight="1" x14ac:dyDescent="0.2">
      <c r="A7" s="231" t="s">
        <v>237</v>
      </c>
      <c r="B7" s="232" t="s">
        <v>1</v>
      </c>
    </row>
    <row r="8" spans="1:6" ht="21.75" customHeight="1" x14ac:dyDescent="0.2">
      <c r="A8" s="231"/>
      <c r="B8" s="232"/>
    </row>
    <row r="9" spans="1:6" ht="15.75" x14ac:dyDescent="0.25">
      <c r="A9" s="79" t="s">
        <v>34</v>
      </c>
      <c r="B9" s="80"/>
    </row>
    <row r="10" spans="1:6" ht="15.75" x14ac:dyDescent="0.25">
      <c r="A10" s="80" t="s">
        <v>369</v>
      </c>
      <c r="B10" s="112">
        <v>500000</v>
      </c>
    </row>
    <row r="11" spans="1:6" ht="15.75" x14ac:dyDescent="0.25">
      <c r="A11" s="80" t="s">
        <v>377</v>
      </c>
      <c r="B11" s="112">
        <v>300000</v>
      </c>
    </row>
    <row r="12" spans="1:6" ht="15.75" x14ac:dyDescent="0.25">
      <c r="A12" s="80" t="s">
        <v>385</v>
      </c>
      <c r="B12" s="112">
        <v>1000000</v>
      </c>
    </row>
    <row r="13" spans="1:6" ht="15.75" x14ac:dyDescent="0.25">
      <c r="A13" s="80" t="s">
        <v>386</v>
      </c>
      <c r="B13" s="112">
        <v>420000</v>
      </c>
    </row>
    <row r="14" spans="1:6" ht="15.75" x14ac:dyDescent="0.25">
      <c r="A14" s="81" t="s">
        <v>238</v>
      </c>
      <c r="B14" s="192">
        <f>SUM(B10:B13)</f>
        <v>2220000</v>
      </c>
    </row>
    <row r="15" spans="1:6" ht="15.75" x14ac:dyDescent="0.25">
      <c r="A15" s="80"/>
      <c r="B15" s="112"/>
    </row>
    <row r="16" spans="1:6" ht="15.75" x14ac:dyDescent="0.25">
      <c r="A16" s="79" t="s">
        <v>36</v>
      </c>
      <c r="B16" s="112"/>
    </row>
    <row r="17" spans="1:2" ht="15.75" x14ac:dyDescent="0.25">
      <c r="A17" s="29" t="s">
        <v>387</v>
      </c>
      <c r="B17" s="39">
        <v>6500000</v>
      </c>
    </row>
    <row r="18" spans="1:2" ht="15.75" x14ac:dyDescent="0.25">
      <c r="A18" s="41" t="s">
        <v>268</v>
      </c>
      <c r="B18" s="112">
        <v>6000000</v>
      </c>
    </row>
    <row r="19" spans="1:2" ht="15.75" x14ac:dyDescent="0.25">
      <c r="A19" s="41" t="s">
        <v>388</v>
      </c>
      <c r="B19" s="112">
        <v>6872000</v>
      </c>
    </row>
    <row r="20" spans="1:2" ht="15.75" x14ac:dyDescent="0.25">
      <c r="A20" s="80"/>
      <c r="B20" s="112"/>
    </row>
    <row r="21" spans="1:2" ht="15.75" x14ac:dyDescent="0.25">
      <c r="A21" s="81" t="s">
        <v>239</v>
      </c>
      <c r="B21" s="192">
        <f>SUM(B17:B20)</f>
        <v>19372000</v>
      </c>
    </row>
    <row r="22" spans="1:2" ht="15.75" x14ac:dyDescent="0.25">
      <c r="A22" s="80"/>
      <c r="B22" s="112"/>
    </row>
    <row r="23" spans="1:2" ht="15.75" x14ac:dyDescent="0.25">
      <c r="A23" s="81" t="s">
        <v>240</v>
      </c>
      <c r="B23" s="192">
        <f>B14+B21</f>
        <v>21592000</v>
      </c>
    </row>
  </sheetData>
  <sheetProtection selectLockedCells="1" selectUnlockedCells="1"/>
  <mergeCells count="8">
    <mergeCell ref="A7:A8"/>
    <mergeCell ref="B7:B8"/>
    <mergeCell ref="A1:B1"/>
    <mergeCell ref="A2:B2"/>
    <mergeCell ref="A3:B3"/>
    <mergeCell ref="A4:B4"/>
    <mergeCell ref="A5:B5"/>
    <mergeCell ref="A6:B6"/>
  </mergeCells>
  <phoneticPr fontId="0" type="noConversion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8"/>
  <dimension ref="A1:IU34"/>
  <sheetViews>
    <sheetView workbookViewId="0">
      <selection activeCell="A2" sqref="A2:F2"/>
    </sheetView>
  </sheetViews>
  <sheetFormatPr defaultRowHeight="15.75" x14ac:dyDescent="0.25"/>
  <cols>
    <col min="1" max="1" width="4.5703125" style="1" customWidth="1"/>
    <col min="2" max="2" width="38.42578125" style="1" customWidth="1"/>
    <col min="3" max="3" width="11.5703125" style="1" customWidth="1"/>
    <col min="4" max="4" width="11" style="1" customWidth="1"/>
    <col min="5" max="5" width="12.5703125" style="1" customWidth="1"/>
    <col min="6" max="6" width="11.42578125" style="1" customWidth="1"/>
    <col min="7" max="255" width="9.140625" style="1"/>
  </cols>
  <sheetData>
    <row r="1" spans="1:6" x14ac:dyDescent="0.25">
      <c r="A1" s="235"/>
      <c r="B1" s="235"/>
      <c r="C1" s="235"/>
      <c r="D1" s="235"/>
      <c r="E1" s="235"/>
      <c r="F1" s="235"/>
    </row>
    <row r="2" spans="1:6" x14ac:dyDescent="0.25">
      <c r="A2" s="201" t="s">
        <v>402</v>
      </c>
      <c r="B2" s="201"/>
      <c r="C2" s="201"/>
      <c r="D2" s="201"/>
      <c r="E2" s="201"/>
      <c r="F2" s="201"/>
    </row>
    <row r="3" spans="1:6" x14ac:dyDescent="0.25">
      <c r="A3" s="236" t="s">
        <v>249</v>
      </c>
      <c r="B3" s="236"/>
      <c r="C3" s="236"/>
      <c r="D3" s="236"/>
      <c r="E3" s="236"/>
      <c r="F3" s="236"/>
    </row>
    <row r="4" spans="1:6" x14ac:dyDescent="0.25">
      <c r="A4" s="237" t="s">
        <v>299</v>
      </c>
      <c r="B4" s="237"/>
      <c r="C4" s="237"/>
      <c r="D4" s="237"/>
      <c r="E4" s="237"/>
      <c r="F4" s="237"/>
    </row>
    <row r="5" spans="1:6" x14ac:dyDescent="0.25">
      <c r="B5" s="237"/>
      <c r="C5" s="237"/>
      <c r="D5" s="237"/>
      <c r="E5" s="237"/>
      <c r="F5" s="237"/>
    </row>
    <row r="6" spans="1:6" x14ac:dyDescent="0.25">
      <c r="B6" s="83"/>
      <c r="C6" s="82" t="s">
        <v>298</v>
      </c>
      <c r="D6" s="82"/>
      <c r="E6" s="82"/>
      <c r="F6" s="82"/>
    </row>
    <row r="7" spans="1:6" ht="15.75" customHeight="1" x14ac:dyDescent="0.25">
      <c r="A7" s="238" t="s">
        <v>0</v>
      </c>
      <c r="B7" s="238"/>
      <c r="C7" s="239" t="s">
        <v>291</v>
      </c>
      <c r="D7" s="239" t="s">
        <v>292</v>
      </c>
      <c r="E7" s="239" t="s">
        <v>293</v>
      </c>
      <c r="F7" s="233" t="s">
        <v>294</v>
      </c>
    </row>
    <row r="8" spans="1:6" x14ac:dyDescent="0.25">
      <c r="A8" s="238"/>
      <c r="B8" s="238"/>
      <c r="C8" s="239"/>
      <c r="D8" s="239"/>
      <c r="E8" s="239"/>
      <c r="F8" s="234"/>
    </row>
    <row r="9" spans="1:6" x14ac:dyDescent="0.25">
      <c r="A9" s="79" t="s">
        <v>3</v>
      </c>
      <c r="B9" s="80" t="s">
        <v>241</v>
      </c>
      <c r="C9" s="112">
        <v>21958302</v>
      </c>
      <c r="D9" s="112">
        <f>C9*1.05</f>
        <v>23056217.100000001</v>
      </c>
      <c r="E9" s="113">
        <f>C9*1.08</f>
        <v>23714966.16</v>
      </c>
      <c r="F9" s="114">
        <f>C9*1.1</f>
        <v>24154132.200000003</v>
      </c>
    </row>
    <row r="10" spans="1:6" x14ac:dyDescent="0.25">
      <c r="A10" s="79" t="s">
        <v>5</v>
      </c>
      <c r="B10" s="80" t="s">
        <v>6</v>
      </c>
      <c r="C10" s="112">
        <v>9530000</v>
      </c>
      <c r="D10" s="112">
        <f>C10*1.05</f>
        <v>10006500</v>
      </c>
      <c r="E10" s="113">
        <f>C10*1.08</f>
        <v>10292400</v>
      </c>
      <c r="F10" s="114">
        <f>C10*1.1</f>
        <v>10483000</v>
      </c>
    </row>
    <row r="11" spans="1:6" x14ac:dyDescent="0.25">
      <c r="A11" s="79" t="s">
        <v>7</v>
      </c>
      <c r="B11" s="80" t="s">
        <v>8</v>
      </c>
      <c r="C11" s="112">
        <v>602000</v>
      </c>
      <c r="D11" s="112">
        <f>C11*1.05</f>
        <v>632100</v>
      </c>
      <c r="E11" s="113">
        <f>C11*1.08</f>
        <v>650160</v>
      </c>
      <c r="F11" s="114">
        <f>C11*1.1</f>
        <v>662200</v>
      </c>
    </row>
    <row r="12" spans="1:6" x14ac:dyDescent="0.25">
      <c r="A12" s="79" t="s">
        <v>9</v>
      </c>
      <c r="B12" s="80" t="s">
        <v>10</v>
      </c>
      <c r="C12" s="112"/>
      <c r="D12" s="112">
        <f>C12*1.05</f>
        <v>0</v>
      </c>
      <c r="E12" s="113">
        <f>C12*1.08</f>
        <v>0</v>
      </c>
      <c r="F12" s="114">
        <f>C12*1.1</f>
        <v>0</v>
      </c>
    </row>
    <row r="13" spans="1:6" x14ac:dyDescent="0.25">
      <c r="A13" s="80"/>
      <c r="B13" s="79" t="s">
        <v>242</v>
      </c>
      <c r="C13" s="115">
        <f>SUM(C9:C12)</f>
        <v>32090302</v>
      </c>
      <c r="D13" s="115">
        <f>SUM(D9:D12)</f>
        <v>33694817.100000001</v>
      </c>
      <c r="E13" s="115">
        <f>SUM(E9:E12)</f>
        <v>34657526.159999996</v>
      </c>
      <c r="F13" s="115">
        <f>SUM(F9:F12)</f>
        <v>35299332.200000003</v>
      </c>
    </row>
    <row r="14" spans="1:6" x14ac:dyDescent="0.25">
      <c r="A14" s="79" t="s">
        <v>12</v>
      </c>
      <c r="B14" s="105" t="s">
        <v>295</v>
      </c>
      <c r="C14" s="102">
        <v>5284000</v>
      </c>
      <c r="D14" s="112"/>
      <c r="E14" s="113"/>
      <c r="F14" s="114"/>
    </row>
    <row r="15" spans="1:6" x14ac:dyDescent="0.25">
      <c r="A15" s="79" t="s">
        <v>14</v>
      </c>
      <c r="B15" s="105" t="s">
        <v>15</v>
      </c>
      <c r="C15" s="102">
        <v>117640</v>
      </c>
      <c r="D15" s="112">
        <v>0</v>
      </c>
      <c r="E15" s="113">
        <v>0</v>
      </c>
      <c r="F15" s="114">
        <v>0</v>
      </c>
    </row>
    <row r="16" spans="1:6" x14ac:dyDescent="0.25">
      <c r="A16" s="79" t="s">
        <v>16</v>
      </c>
      <c r="B16" s="105" t="s">
        <v>17</v>
      </c>
      <c r="C16" s="102">
        <v>0</v>
      </c>
      <c r="D16" s="112">
        <f>C16*1.05</f>
        <v>0</v>
      </c>
      <c r="E16" s="113">
        <f>C16*1.08</f>
        <v>0</v>
      </c>
      <c r="F16" s="114">
        <f>C16*1.1</f>
        <v>0</v>
      </c>
    </row>
    <row r="17" spans="1:6" x14ac:dyDescent="0.25">
      <c r="A17" s="79"/>
      <c r="B17" s="106" t="s">
        <v>247</v>
      </c>
      <c r="C17" s="116">
        <f>SUM(C14:C16)</f>
        <v>5401640</v>
      </c>
      <c r="D17" s="116">
        <f>SUM(D14:D16)</f>
        <v>0</v>
      </c>
      <c r="E17" s="116">
        <f>SUM(E14:E16)</f>
        <v>0</v>
      </c>
      <c r="F17" s="116">
        <f>SUM(F14:F16)</f>
        <v>0</v>
      </c>
    </row>
    <row r="18" spans="1:6" x14ac:dyDescent="0.25">
      <c r="A18" s="86" t="s">
        <v>19</v>
      </c>
      <c r="B18" s="108" t="s">
        <v>18</v>
      </c>
      <c r="C18" s="102">
        <v>18700000</v>
      </c>
      <c r="D18" s="112">
        <v>12240522</v>
      </c>
      <c r="E18" s="113">
        <v>12457664</v>
      </c>
      <c r="F18" s="114">
        <v>13107030</v>
      </c>
    </row>
    <row r="19" spans="1:6" x14ac:dyDescent="0.25">
      <c r="A19" s="109"/>
      <c r="B19" s="110" t="s">
        <v>245</v>
      </c>
      <c r="C19" s="117">
        <f>SUM(C18)</f>
        <v>18700000</v>
      </c>
      <c r="D19" s="117">
        <f>SUM(D18)</f>
        <v>12240522</v>
      </c>
      <c r="E19" s="117">
        <f>SUM(E18)</f>
        <v>12457664</v>
      </c>
      <c r="F19" s="117">
        <f>SUM(F18)</f>
        <v>13107030</v>
      </c>
    </row>
    <row r="20" spans="1:6" x14ac:dyDescent="0.25">
      <c r="A20" s="119"/>
      <c r="B20" s="119" t="s">
        <v>296</v>
      </c>
      <c r="C20" s="120">
        <f>C13+C17+C19</f>
        <v>56191942</v>
      </c>
      <c r="D20" s="120">
        <f>D13+D17+D19</f>
        <v>45935339.100000001</v>
      </c>
      <c r="E20" s="120">
        <f>E13+E17+E19</f>
        <v>47115190.159999996</v>
      </c>
      <c r="F20" s="120">
        <f>F13+F17+F19</f>
        <v>48406362.200000003</v>
      </c>
    </row>
    <row r="21" spans="1:6" x14ac:dyDescent="0.25">
      <c r="A21" s="24"/>
      <c r="B21" s="24"/>
      <c r="C21" s="24"/>
      <c r="D21" s="24"/>
      <c r="E21" s="24"/>
      <c r="F21" s="24"/>
    </row>
    <row r="22" spans="1:6" x14ac:dyDescent="0.25">
      <c r="A22" s="79" t="s">
        <v>22</v>
      </c>
      <c r="B22" s="48" t="s">
        <v>131</v>
      </c>
      <c r="C22" s="103">
        <v>11555020</v>
      </c>
      <c r="D22" s="103">
        <f>C22*1.05</f>
        <v>12132771</v>
      </c>
      <c r="E22" s="112">
        <f>C22*1.08</f>
        <v>12479421.600000001</v>
      </c>
      <c r="F22" s="112">
        <f>C22*1.1</f>
        <v>12710522.000000002</v>
      </c>
    </row>
    <row r="23" spans="1:6" x14ac:dyDescent="0.25">
      <c r="A23" s="79" t="s">
        <v>24</v>
      </c>
      <c r="B23" s="48" t="s">
        <v>243</v>
      </c>
      <c r="C23" s="121">
        <v>2263600</v>
      </c>
      <c r="D23" s="103">
        <f t="shared" ref="D23:D33" si="0">C23*1.05</f>
        <v>2376780</v>
      </c>
      <c r="E23" s="112">
        <f>C23*1.08</f>
        <v>2444688</v>
      </c>
      <c r="F23" s="112">
        <f>C23*1.1</f>
        <v>2489960</v>
      </c>
    </row>
    <row r="24" spans="1:6" x14ac:dyDescent="0.25">
      <c r="A24" s="79" t="s">
        <v>26</v>
      </c>
      <c r="B24" s="48" t="s">
        <v>27</v>
      </c>
      <c r="C24" s="103">
        <v>10401000</v>
      </c>
      <c r="D24" s="103">
        <f t="shared" si="0"/>
        <v>10921050</v>
      </c>
      <c r="E24" s="112">
        <f>C24*1.08</f>
        <v>11233080</v>
      </c>
      <c r="F24" s="112">
        <f>C24*1.1</f>
        <v>11441100</v>
      </c>
    </row>
    <row r="25" spans="1:6" x14ac:dyDescent="0.25">
      <c r="A25" s="84" t="s">
        <v>28</v>
      </c>
      <c r="B25" s="48" t="s">
        <v>223</v>
      </c>
      <c r="C25" s="103">
        <v>1970000</v>
      </c>
      <c r="D25" s="103">
        <f t="shared" si="0"/>
        <v>2068500</v>
      </c>
      <c r="E25" s="112">
        <f>C25*1.08</f>
        <v>2127600</v>
      </c>
      <c r="F25" s="112">
        <f>C25*1.1</f>
        <v>2167000</v>
      </c>
    </row>
    <row r="26" spans="1:6" x14ac:dyDescent="0.25">
      <c r="A26" s="84" t="s">
        <v>30</v>
      </c>
      <c r="B26" s="48" t="s">
        <v>31</v>
      </c>
      <c r="C26" s="103">
        <v>7647778</v>
      </c>
      <c r="D26" s="103">
        <f t="shared" si="0"/>
        <v>8030166.9000000004</v>
      </c>
      <c r="E26" s="112">
        <f>C26*1.08</f>
        <v>8259600.2400000002</v>
      </c>
      <c r="F26" s="112">
        <f>D26*1.08</f>
        <v>8672580.2520000003</v>
      </c>
    </row>
    <row r="27" spans="1:6" x14ac:dyDescent="0.25">
      <c r="A27" s="79"/>
      <c r="B27" s="85" t="s">
        <v>244</v>
      </c>
      <c r="C27" s="118">
        <f>SUM(C22:C26)</f>
        <v>33837398</v>
      </c>
      <c r="D27" s="118">
        <f>SUM(D22:D26)</f>
        <v>35529267.899999999</v>
      </c>
      <c r="E27" s="118">
        <f>SUM(E22:E26)</f>
        <v>36544389.840000004</v>
      </c>
      <c r="F27" s="118">
        <f>SUM(F22:F26)</f>
        <v>37481162.252000004</v>
      </c>
    </row>
    <row r="28" spans="1:6" x14ac:dyDescent="0.25">
      <c r="A28" s="79" t="s">
        <v>33</v>
      </c>
      <c r="B28" s="48" t="s">
        <v>34</v>
      </c>
      <c r="C28" s="103">
        <v>2220000</v>
      </c>
      <c r="D28" s="103">
        <f t="shared" si="0"/>
        <v>2331000</v>
      </c>
      <c r="E28" s="112">
        <f>C28*1.08</f>
        <v>2397600</v>
      </c>
      <c r="F28" s="112">
        <f>C28*1.1</f>
        <v>2442000</v>
      </c>
    </row>
    <row r="29" spans="1:6" x14ac:dyDescent="0.25">
      <c r="A29" s="79" t="s">
        <v>35</v>
      </c>
      <c r="B29" s="48" t="s">
        <v>36</v>
      </c>
      <c r="C29" s="103">
        <v>19372000</v>
      </c>
      <c r="D29" s="103">
        <v>7274400</v>
      </c>
      <c r="E29" s="112">
        <v>7350000</v>
      </c>
      <c r="F29" s="112">
        <v>7660000</v>
      </c>
    </row>
    <row r="30" spans="1:6" x14ac:dyDescent="0.25">
      <c r="A30" s="79" t="s">
        <v>37</v>
      </c>
      <c r="B30" s="48" t="s">
        <v>38</v>
      </c>
      <c r="C30" s="103"/>
      <c r="D30" s="103">
        <f t="shared" si="0"/>
        <v>0</v>
      </c>
      <c r="E30" s="112"/>
      <c r="F30" s="112"/>
    </row>
    <row r="31" spans="1:6" x14ac:dyDescent="0.25">
      <c r="A31" s="80"/>
      <c r="B31" s="79" t="s">
        <v>248</v>
      </c>
      <c r="C31" s="118">
        <f>SUM(C28:C30)</f>
        <v>21592000</v>
      </c>
      <c r="D31" s="118">
        <f>SUM(D28:D30)</f>
        <v>9605400</v>
      </c>
      <c r="E31" s="118">
        <f>SUM(E28:E30)</f>
        <v>9747600</v>
      </c>
      <c r="F31" s="118">
        <f>SUM(F28:F30)</f>
        <v>10102000</v>
      </c>
    </row>
    <row r="32" spans="1:6" x14ac:dyDescent="0.25">
      <c r="A32" s="87" t="s">
        <v>40</v>
      </c>
      <c r="B32" s="80" t="s">
        <v>39</v>
      </c>
      <c r="C32" s="112">
        <v>762544</v>
      </c>
      <c r="D32" s="103">
        <f t="shared" si="0"/>
        <v>800671.20000000007</v>
      </c>
      <c r="E32" s="112">
        <v>823200</v>
      </c>
      <c r="F32" s="112">
        <v>823200</v>
      </c>
    </row>
    <row r="33" spans="1:6" x14ac:dyDescent="0.25">
      <c r="A33" s="111"/>
      <c r="B33" s="107" t="s">
        <v>246</v>
      </c>
      <c r="C33" s="115">
        <f>SUM(C32)</f>
        <v>762544</v>
      </c>
      <c r="D33" s="103">
        <f t="shared" si="0"/>
        <v>800671.20000000007</v>
      </c>
      <c r="E33" s="115">
        <f>SUM(E32)</f>
        <v>823200</v>
      </c>
      <c r="F33" s="115">
        <f>SUM(F32)</f>
        <v>823200</v>
      </c>
    </row>
    <row r="34" spans="1:6" x14ac:dyDescent="0.25">
      <c r="A34" s="119"/>
      <c r="B34" s="119" t="s">
        <v>297</v>
      </c>
      <c r="C34" s="120">
        <f>C27+C31+C33</f>
        <v>56191942</v>
      </c>
      <c r="D34" s="120">
        <f>D27+D31+D33</f>
        <v>45935339.100000001</v>
      </c>
      <c r="E34" s="120">
        <f>E27+E31+E33</f>
        <v>47115189.840000004</v>
      </c>
      <c r="F34" s="120">
        <f>F27+F31+F33</f>
        <v>48406362.252000004</v>
      </c>
    </row>
  </sheetData>
  <sheetProtection selectLockedCells="1" selectUnlockedCells="1"/>
  <mergeCells count="10">
    <mergeCell ref="F7:F8"/>
    <mergeCell ref="A1:F1"/>
    <mergeCell ref="A2:F2"/>
    <mergeCell ref="A3:F3"/>
    <mergeCell ref="A4:F4"/>
    <mergeCell ref="B5:F5"/>
    <mergeCell ref="A7:B8"/>
    <mergeCell ref="C7:C8"/>
    <mergeCell ref="D7:D8"/>
    <mergeCell ref="E7:E8"/>
  </mergeCells>
  <phoneticPr fontId="0" type="noConversion"/>
  <printOptions headings="1"/>
  <pageMargins left="0.70833333333333337" right="0.70833333333333337" top="0.74791666666666667" bottom="0.74791666666666667" header="0.51180555555555551" footer="0.51180555555555551"/>
  <pageSetup paperSize="9" firstPageNumber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9"/>
  <dimension ref="A1:IO25"/>
  <sheetViews>
    <sheetView workbookViewId="0">
      <selection sqref="A1:O1"/>
    </sheetView>
  </sheetViews>
  <sheetFormatPr defaultRowHeight="15.75" x14ac:dyDescent="0.25"/>
  <cols>
    <col min="1" max="1" width="9.140625" style="1"/>
    <col min="2" max="2" width="25.140625" style="1" customWidth="1"/>
    <col min="3" max="249" width="9.140625" style="1"/>
  </cols>
  <sheetData>
    <row r="1" spans="1:15" ht="15.75" customHeight="1" x14ac:dyDescent="0.25">
      <c r="A1" s="243" t="str">
        <f>+CONCATENATE("Előirányzat-felhasználási terv",CHAR(10),LEFT([1]ÖSSZEFÜGGÉSEK!A5,4),". évre")</f>
        <v>Előirányzat-felhasználási terv
2015. évre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</row>
    <row r="2" spans="1:15" ht="15.75" customHeight="1" thickBot="1" x14ac:dyDescent="0.3">
      <c r="A2" s="122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4" t="s">
        <v>346</v>
      </c>
    </row>
    <row r="3" spans="1:15" ht="15.75" customHeight="1" thickBot="1" x14ac:dyDescent="0.3">
      <c r="A3" s="125" t="s">
        <v>300</v>
      </c>
      <c r="B3" s="126" t="s">
        <v>0</v>
      </c>
      <c r="C3" s="126" t="s">
        <v>301</v>
      </c>
      <c r="D3" s="126" t="s">
        <v>302</v>
      </c>
      <c r="E3" s="126" t="s">
        <v>303</v>
      </c>
      <c r="F3" s="126" t="s">
        <v>304</v>
      </c>
      <c r="G3" s="126" t="s">
        <v>305</v>
      </c>
      <c r="H3" s="126" t="s">
        <v>306</v>
      </c>
      <c r="I3" s="126" t="s">
        <v>307</v>
      </c>
      <c r="J3" s="126" t="s">
        <v>308</v>
      </c>
      <c r="K3" s="126" t="s">
        <v>309</v>
      </c>
      <c r="L3" s="126" t="s">
        <v>310</v>
      </c>
      <c r="M3" s="126" t="s">
        <v>311</v>
      </c>
      <c r="N3" s="126" t="s">
        <v>312</v>
      </c>
      <c r="O3" s="127" t="s">
        <v>313</v>
      </c>
    </row>
    <row r="4" spans="1:15" ht="18" customHeight="1" thickBot="1" x14ac:dyDescent="0.3">
      <c r="A4" s="128" t="s">
        <v>314</v>
      </c>
      <c r="B4" s="240" t="s">
        <v>315</v>
      </c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2"/>
    </row>
    <row r="5" spans="1:15" ht="26.25" customHeight="1" x14ac:dyDescent="0.25">
      <c r="A5" s="129" t="s">
        <v>316</v>
      </c>
      <c r="B5" s="130" t="s">
        <v>317</v>
      </c>
      <c r="C5" s="131">
        <v>1829856</v>
      </c>
      <c r="D5" s="131">
        <v>1829856</v>
      </c>
      <c r="E5" s="131">
        <v>1829856</v>
      </c>
      <c r="F5" s="131">
        <v>1829856</v>
      </c>
      <c r="G5" s="131">
        <v>1829856</v>
      </c>
      <c r="H5" s="131">
        <v>1829856</v>
      </c>
      <c r="I5" s="131">
        <v>1829856</v>
      </c>
      <c r="J5" s="131">
        <v>1829856</v>
      </c>
      <c r="K5" s="131">
        <v>1829856</v>
      </c>
      <c r="L5" s="131">
        <v>1829856</v>
      </c>
      <c r="M5" s="131">
        <v>1829856</v>
      </c>
      <c r="N5" s="131">
        <v>1829886</v>
      </c>
      <c r="O5" s="132">
        <f t="shared" ref="O5:O24" si="0">SUM(C5:N5)</f>
        <v>21958302</v>
      </c>
    </row>
    <row r="6" spans="1:15" ht="26.25" customHeight="1" x14ac:dyDescent="0.25">
      <c r="A6" s="129" t="s">
        <v>318</v>
      </c>
      <c r="B6" s="133" t="s">
        <v>319</v>
      </c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5">
        <f t="shared" si="0"/>
        <v>0</v>
      </c>
    </row>
    <row r="7" spans="1:15" ht="18" customHeight="1" x14ac:dyDescent="0.25">
      <c r="A7" s="129" t="s">
        <v>320</v>
      </c>
      <c r="B7" s="136" t="s">
        <v>6</v>
      </c>
      <c r="C7" s="131"/>
      <c r="D7" s="131"/>
      <c r="E7" s="131">
        <v>4765000</v>
      </c>
      <c r="F7" s="131"/>
      <c r="G7" s="131"/>
      <c r="H7" s="131"/>
      <c r="I7" s="131"/>
      <c r="J7" s="131"/>
      <c r="K7" s="131">
        <v>4765000</v>
      </c>
      <c r="L7" s="131"/>
      <c r="M7" s="131"/>
      <c r="N7" s="131"/>
      <c r="O7" s="132">
        <f t="shared" si="0"/>
        <v>9530000</v>
      </c>
    </row>
    <row r="8" spans="1:15" ht="18" customHeight="1" x14ac:dyDescent="0.25">
      <c r="A8" s="129" t="s">
        <v>321</v>
      </c>
      <c r="B8" s="136" t="s">
        <v>8</v>
      </c>
      <c r="C8" s="131">
        <v>50000</v>
      </c>
      <c r="D8" s="131">
        <v>50000</v>
      </c>
      <c r="E8" s="131">
        <v>50000</v>
      </c>
      <c r="F8" s="131">
        <v>50000</v>
      </c>
      <c r="G8" s="131">
        <v>50000</v>
      </c>
      <c r="H8" s="131">
        <v>50000</v>
      </c>
      <c r="I8" s="131">
        <v>50000</v>
      </c>
      <c r="J8" s="131">
        <v>50000</v>
      </c>
      <c r="K8" s="131">
        <v>50000</v>
      </c>
      <c r="L8" s="131">
        <v>50000</v>
      </c>
      <c r="M8" s="131">
        <v>50000</v>
      </c>
      <c r="N8" s="131">
        <v>52000</v>
      </c>
      <c r="O8" s="132">
        <f t="shared" si="0"/>
        <v>602000</v>
      </c>
    </row>
    <row r="9" spans="1:15" ht="18" customHeight="1" x14ac:dyDescent="0.25">
      <c r="A9" s="129" t="s">
        <v>322</v>
      </c>
      <c r="B9" s="136" t="s">
        <v>15</v>
      </c>
      <c r="C9" s="131">
        <v>117640</v>
      </c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2">
        <f t="shared" si="0"/>
        <v>117640</v>
      </c>
    </row>
    <row r="10" spans="1:15" ht="18" customHeight="1" x14ac:dyDescent="0.25">
      <c r="A10" s="129" t="s">
        <v>323</v>
      </c>
      <c r="B10" s="136" t="s">
        <v>10</v>
      </c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2">
        <f t="shared" si="0"/>
        <v>0</v>
      </c>
    </row>
    <row r="11" spans="1:15" ht="27.75" customHeight="1" x14ac:dyDescent="0.25">
      <c r="A11" s="129" t="s">
        <v>324</v>
      </c>
      <c r="B11" s="130" t="s">
        <v>17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2">
        <f t="shared" si="0"/>
        <v>0</v>
      </c>
    </row>
    <row r="12" spans="1:15" ht="18" customHeight="1" thickBot="1" x14ac:dyDescent="0.3">
      <c r="A12" s="129" t="s">
        <v>325</v>
      </c>
      <c r="B12" s="136" t="s">
        <v>18</v>
      </c>
      <c r="C12" s="131">
        <v>1526464</v>
      </c>
      <c r="D12" s="131">
        <v>881560</v>
      </c>
      <c r="E12" s="131">
        <v>-3583440</v>
      </c>
      <c r="F12" s="131">
        <v>881560</v>
      </c>
      <c r="G12" s="131">
        <v>7753560</v>
      </c>
      <c r="H12" s="131">
        <v>881560</v>
      </c>
      <c r="I12" s="131">
        <v>7381560</v>
      </c>
      <c r="J12" s="131">
        <v>1581960</v>
      </c>
      <c r="K12" s="131">
        <v>4036560</v>
      </c>
      <c r="L12" s="131">
        <v>881560</v>
      </c>
      <c r="M12" s="131">
        <v>881564</v>
      </c>
      <c r="N12" s="131">
        <v>879532</v>
      </c>
      <c r="O12" s="132">
        <f t="shared" si="0"/>
        <v>23984000</v>
      </c>
    </row>
    <row r="13" spans="1:15" ht="18" customHeight="1" thickBot="1" x14ac:dyDescent="0.3">
      <c r="A13" s="128" t="s">
        <v>326</v>
      </c>
      <c r="B13" s="137" t="s">
        <v>327</v>
      </c>
      <c r="C13" s="138">
        <f t="shared" ref="C13:N13" si="1">SUM(C5:C12)</f>
        <v>3523960</v>
      </c>
      <c r="D13" s="138">
        <f t="shared" si="1"/>
        <v>2761416</v>
      </c>
      <c r="E13" s="138">
        <f t="shared" si="1"/>
        <v>3061416</v>
      </c>
      <c r="F13" s="138">
        <f t="shared" si="1"/>
        <v>2761416</v>
      </c>
      <c r="G13" s="138">
        <f t="shared" si="1"/>
        <v>9633416</v>
      </c>
      <c r="H13" s="138">
        <f t="shared" si="1"/>
        <v>2761416</v>
      </c>
      <c r="I13" s="138">
        <f t="shared" si="1"/>
        <v>9261416</v>
      </c>
      <c r="J13" s="138">
        <f t="shared" si="1"/>
        <v>3461816</v>
      </c>
      <c r="K13" s="138">
        <f t="shared" si="1"/>
        <v>10681416</v>
      </c>
      <c r="L13" s="138">
        <f t="shared" si="1"/>
        <v>2761416</v>
      </c>
      <c r="M13" s="138">
        <f t="shared" si="1"/>
        <v>2761420</v>
      </c>
      <c r="N13" s="138">
        <f t="shared" si="1"/>
        <v>2761418</v>
      </c>
      <c r="O13" s="139">
        <f>SUM(C13:N13)</f>
        <v>56191942</v>
      </c>
    </row>
    <row r="14" spans="1:15" ht="18" customHeight="1" thickBot="1" x14ac:dyDescent="0.3">
      <c r="A14" s="128" t="s">
        <v>328</v>
      </c>
      <c r="B14" s="240" t="s">
        <v>329</v>
      </c>
      <c r="C14" s="241"/>
      <c r="D14" s="241"/>
      <c r="E14" s="241"/>
      <c r="F14" s="241"/>
      <c r="G14" s="241"/>
      <c r="H14" s="241"/>
      <c r="I14" s="241"/>
      <c r="J14" s="241"/>
      <c r="K14" s="241"/>
      <c r="L14" s="241"/>
      <c r="M14" s="241"/>
      <c r="N14" s="241"/>
      <c r="O14" s="242"/>
    </row>
    <row r="15" spans="1:15" ht="18" customHeight="1" x14ac:dyDescent="0.25">
      <c r="A15" s="140" t="s">
        <v>330</v>
      </c>
      <c r="B15" s="141" t="s">
        <v>131</v>
      </c>
      <c r="C15" s="134">
        <v>962918</v>
      </c>
      <c r="D15" s="134">
        <v>962918</v>
      </c>
      <c r="E15" s="134">
        <v>962918</v>
      </c>
      <c r="F15" s="134">
        <v>962918</v>
      </c>
      <c r="G15" s="134">
        <v>962918</v>
      </c>
      <c r="H15" s="134">
        <v>962918</v>
      </c>
      <c r="I15" s="134">
        <v>962918</v>
      </c>
      <c r="J15" s="134">
        <v>962918</v>
      </c>
      <c r="K15" s="134">
        <v>962918</v>
      </c>
      <c r="L15" s="134">
        <v>962918</v>
      </c>
      <c r="M15" s="134">
        <v>962920</v>
      </c>
      <c r="N15" s="134">
        <v>962920</v>
      </c>
      <c r="O15" s="135">
        <f t="shared" si="0"/>
        <v>11555020</v>
      </c>
    </row>
    <row r="16" spans="1:15" ht="25.5" customHeight="1" x14ac:dyDescent="0.25">
      <c r="A16" s="129" t="s">
        <v>331</v>
      </c>
      <c r="B16" s="130" t="s">
        <v>145</v>
      </c>
      <c r="C16" s="131">
        <v>188633</v>
      </c>
      <c r="D16" s="131">
        <v>188633</v>
      </c>
      <c r="E16" s="131">
        <v>188633</v>
      </c>
      <c r="F16" s="131">
        <v>188633</v>
      </c>
      <c r="G16" s="131">
        <v>188633</v>
      </c>
      <c r="H16" s="131">
        <v>188633</v>
      </c>
      <c r="I16" s="131">
        <v>188633</v>
      </c>
      <c r="J16" s="131">
        <v>188633</v>
      </c>
      <c r="K16" s="131">
        <v>188633</v>
      </c>
      <c r="L16" s="131">
        <v>188633</v>
      </c>
      <c r="M16" s="131">
        <v>188635</v>
      </c>
      <c r="N16" s="131">
        <v>188635</v>
      </c>
      <c r="O16" s="132">
        <f t="shared" si="0"/>
        <v>2263600</v>
      </c>
    </row>
    <row r="17" spans="1:15" ht="18" customHeight="1" x14ac:dyDescent="0.25">
      <c r="A17" s="129" t="s">
        <v>332</v>
      </c>
      <c r="B17" s="136" t="s">
        <v>333</v>
      </c>
      <c r="C17" s="131">
        <v>866750</v>
      </c>
      <c r="D17" s="131">
        <v>866750</v>
      </c>
      <c r="E17" s="131">
        <v>866750</v>
      </c>
      <c r="F17" s="131">
        <v>866750</v>
      </c>
      <c r="G17" s="131">
        <v>866750</v>
      </c>
      <c r="H17" s="131">
        <v>866750</v>
      </c>
      <c r="I17" s="131">
        <v>866750</v>
      </c>
      <c r="J17" s="131">
        <v>866750</v>
      </c>
      <c r="K17" s="131">
        <v>866750</v>
      </c>
      <c r="L17" s="131">
        <v>866750</v>
      </c>
      <c r="M17" s="131">
        <v>866750</v>
      </c>
      <c r="N17" s="131">
        <v>866750</v>
      </c>
      <c r="O17" s="132">
        <f t="shared" si="0"/>
        <v>10401000</v>
      </c>
    </row>
    <row r="18" spans="1:15" ht="18" customHeight="1" x14ac:dyDescent="0.25">
      <c r="A18" s="129" t="s">
        <v>334</v>
      </c>
      <c r="B18" s="136" t="s">
        <v>29</v>
      </c>
      <c r="C18" s="131">
        <v>105800</v>
      </c>
      <c r="D18" s="131">
        <v>105800</v>
      </c>
      <c r="E18" s="131">
        <v>105800</v>
      </c>
      <c r="F18" s="131">
        <v>105800</v>
      </c>
      <c r="G18" s="131">
        <v>105800</v>
      </c>
      <c r="H18" s="131">
        <v>105800</v>
      </c>
      <c r="I18" s="131">
        <v>105800</v>
      </c>
      <c r="J18" s="131">
        <v>806200</v>
      </c>
      <c r="K18" s="131">
        <v>105800</v>
      </c>
      <c r="L18" s="131">
        <v>105800</v>
      </c>
      <c r="M18" s="131">
        <v>105800</v>
      </c>
      <c r="N18" s="131">
        <v>105800</v>
      </c>
      <c r="O18" s="132">
        <f t="shared" si="0"/>
        <v>1970000</v>
      </c>
    </row>
    <row r="19" spans="1:15" ht="18" customHeight="1" x14ac:dyDescent="0.25">
      <c r="A19" s="129" t="s">
        <v>335</v>
      </c>
      <c r="B19" s="136" t="s">
        <v>336</v>
      </c>
      <c r="C19" s="131">
        <v>637315</v>
      </c>
      <c r="D19" s="131">
        <v>637315</v>
      </c>
      <c r="E19" s="131">
        <v>637315</v>
      </c>
      <c r="F19" s="131">
        <v>637315</v>
      </c>
      <c r="G19" s="131">
        <v>637315</v>
      </c>
      <c r="H19" s="131">
        <v>637315</v>
      </c>
      <c r="I19" s="131">
        <v>637315</v>
      </c>
      <c r="J19" s="131">
        <v>637315</v>
      </c>
      <c r="K19" s="131">
        <v>637315</v>
      </c>
      <c r="L19" s="131">
        <v>637315</v>
      </c>
      <c r="M19" s="131">
        <v>637315</v>
      </c>
      <c r="N19" s="131">
        <v>637313</v>
      </c>
      <c r="O19" s="132">
        <f t="shared" si="0"/>
        <v>7647778</v>
      </c>
    </row>
    <row r="20" spans="1:15" ht="18" customHeight="1" x14ac:dyDescent="0.25">
      <c r="A20" s="129" t="s">
        <v>337</v>
      </c>
      <c r="B20" s="136" t="s">
        <v>34</v>
      </c>
      <c r="C20" s="131"/>
      <c r="D20" s="131"/>
      <c r="E20" s="131">
        <v>300000</v>
      </c>
      <c r="F20" s="131"/>
      <c r="G20" s="131"/>
      <c r="H20" s="131"/>
      <c r="I20" s="131"/>
      <c r="J20" s="131"/>
      <c r="K20" s="131">
        <v>1920000</v>
      </c>
      <c r="L20" s="131"/>
      <c r="M20" s="131"/>
      <c r="N20" s="131"/>
      <c r="O20" s="132">
        <f t="shared" si="0"/>
        <v>2220000</v>
      </c>
    </row>
    <row r="21" spans="1:15" ht="18" customHeight="1" x14ac:dyDescent="0.25">
      <c r="A21" s="129" t="s">
        <v>338</v>
      </c>
      <c r="B21" s="130" t="s">
        <v>36</v>
      </c>
      <c r="C21" s="131"/>
      <c r="D21" s="131"/>
      <c r="E21" s="131"/>
      <c r="F21" s="131"/>
      <c r="G21" s="131">
        <v>6872000</v>
      </c>
      <c r="H21" s="131"/>
      <c r="I21" s="131">
        <v>6500000</v>
      </c>
      <c r="J21" s="131"/>
      <c r="K21" s="131">
        <v>6000000</v>
      </c>
      <c r="L21" s="131"/>
      <c r="M21" s="131"/>
      <c r="N21" s="131"/>
      <c r="O21" s="132">
        <f t="shared" si="0"/>
        <v>19372000</v>
      </c>
    </row>
    <row r="22" spans="1:15" ht="18" customHeight="1" x14ac:dyDescent="0.25">
      <c r="A22" s="129" t="s">
        <v>339</v>
      </c>
      <c r="B22" s="136" t="s">
        <v>340</v>
      </c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2">
        <f t="shared" si="0"/>
        <v>0</v>
      </c>
    </row>
    <row r="23" spans="1:15" ht="18" customHeight="1" thickBot="1" x14ac:dyDescent="0.3">
      <c r="A23" s="129" t="s">
        <v>341</v>
      </c>
      <c r="B23" s="136" t="s">
        <v>39</v>
      </c>
      <c r="C23" s="131">
        <v>762544</v>
      </c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2">
        <f t="shared" si="0"/>
        <v>762544</v>
      </c>
    </row>
    <row r="24" spans="1:15" ht="18" customHeight="1" thickBot="1" x14ac:dyDescent="0.3">
      <c r="A24" s="142" t="s">
        <v>342</v>
      </c>
      <c r="B24" s="137" t="s">
        <v>343</v>
      </c>
      <c r="C24" s="138">
        <f t="shared" ref="C24:N24" si="2">SUM(C15:C23)</f>
        <v>3523960</v>
      </c>
      <c r="D24" s="138">
        <f t="shared" si="2"/>
        <v>2761416</v>
      </c>
      <c r="E24" s="138">
        <f t="shared" si="2"/>
        <v>3061416</v>
      </c>
      <c r="F24" s="138">
        <f t="shared" si="2"/>
        <v>2761416</v>
      </c>
      <c r="G24" s="138">
        <f t="shared" si="2"/>
        <v>9633416</v>
      </c>
      <c r="H24" s="138">
        <f t="shared" si="2"/>
        <v>2761416</v>
      </c>
      <c r="I24" s="138">
        <f t="shared" si="2"/>
        <v>9261416</v>
      </c>
      <c r="J24" s="138">
        <f t="shared" si="2"/>
        <v>3461816</v>
      </c>
      <c r="K24" s="138">
        <f t="shared" si="2"/>
        <v>10681416</v>
      </c>
      <c r="L24" s="138">
        <f t="shared" si="2"/>
        <v>2761416</v>
      </c>
      <c r="M24" s="138">
        <f t="shared" si="2"/>
        <v>2761420</v>
      </c>
      <c r="N24" s="138">
        <f t="shared" si="2"/>
        <v>2761418</v>
      </c>
      <c r="O24" s="139">
        <f t="shared" si="0"/>
        <v>56191942</v>
      </c>
    </row>
    <row r="25" spans="1:15" ht="18" customHeight="1" thickBot="1" x14ac:dyDescent="0.3">
      <c r="A25" s="142" t="s">
        <v>344</v>
      </c>
      <c r="B25" s="143" t="s">
        <v>345</v>
      </c>
      <c r="C25" s="144">
        <f t="shared" ref="C25:O25" si="3">C13-C24</f>
        <v>0</v>
      </c>
      <c r="D25" s="144">
        <f t="shared" si="3"/>
        <v>0</v>
      </c>
      <c r="E25" s="144">
        <f t="shared" si="3"/>
        <v>0</v>
      </c>
      <c r="F25" s="144">
        <f t="shared" si="3"/>
        <v>0</v>
      </c>
      <c r="G25" s="144">
        <f t="shared" si="3"/>
        <v>0</v>
      </c>
      <c r="H25" s="144">
        <f t="shared" si="3"/>
        <v>0</v>
      </c>
      <c r="I25" s="144">
        <f t="shared" si="3"/>
        <v>0</v>
      </c>
      <c r="J25" s="144">
        <f t="shared" si="3"/>
        <v>0</v>
      </c>
      <c r="K25" s="144">
        <f t="shared" si="3"/>
        <v>0</v>
      </c>
      <c r="L25" s="144">
        <f t="shared" si="3"/>
        <v>0</v>
      </c>
      <c r="M25" s="144">
        <f t="shared" si="3"/>
        <v>0</v>
      </c>
      <c r="N25" s="144">
        <f t="shared" si="3"/>
        <v>0</v>
      </c>
      <c r="O25" s="145">
        <f t="shared" si="3"/>
        <v>0</v>
      </c>
    </row>
  </sheetData>
  <sheetProtection selectLockedCells="1" selectUnlockedCells="1"/>
  <mergeCells count="3">
    <mergeCell ref="B14:O14"/>
    <mergeCell ref="A1:O1"/>
    <mergeCell ref="B4:O4"/>
  </mergeCells>
  <phoneticPr fontId="0" type="noConversion"/>
  <printOptions headings="1"/>
  <pageMargins left="0.70833333333333337" right="0.70833333333333337" top="0.71388888888888891" bottom="0.74791666666666667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3</vt:i4>
      </vt:variant>
    </vt:vector>
  </HeadingPairs>
  <TitlesOfParts>
    <vt:vector size="13" baseType="lpstr">
      <vt:lpstr>1.Mérleg</vt:lpstr>
      <vt:lpstr>2. Bevétel funkció</vt:lpstr>
      <vt:lpstr>3.Bevétel jogcím</vt:lpstr>
      <vt:lpstr>4.Bevétel feladat</vt:lpstr>
      <vt:lpstr>5.kiadás</vt:lpstr>
      <vt:lpstr>6.Kiadás feladat</vt:lpstr>
      <vt:lpstr>7.Felhalmozási kiadások</vt:lpstr>
      <vt:lpstr>8.Tájékoztató </vt:lpstr>
      <vt:lpstr>9. Előirányzatok</vt:lpstr>
      <vt:lpstr>Munka1</vt:lpstr>
      <vt:lpstr>Excel_BuiltIn_Print_Area_3_1</vt:lpstr>
      <vt:lpstr>'5.kiadás'!Nyomtatási_cím</vt:lpstr>
      <vt:lpstr>'5.kiadás'!Nyomtatási_terület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Ildi</dc:creator>
  <cp:lastModifiedBy>Szentene</cp:lastModifiedBy>
  <cp:lastPrinted>2017-02-27T06:54:33Z</cp:lastPrinted>
  <dcterms:created xsi:type="dcterms:W3CDTF">2015-12-10T09:27:37Z</dcterms:created>
  <dcterms:modified xsi:type="dcterms:W3CDTF">2017-02-27T06:54:37Z</dcterms:modified>
</cp:coreProperties>
</file>