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6380" windowHeight="8190" tabRatio="962"/>
  </bookViews>
  <sheets>
    <sheet name="1.Mérleg" sheetId="1" r:id="rId1"/>
    <sheet name="2. Bevétel funkció" sheetId="2" r:id="rId2"/>
    <sheet name="3.Bevétel jogcím" sheetId="3" r:id="rId3"/>
    <sheet name="4.Bevétel feladat" sheetId="4" r:id="rId4"/>
    <sheet name="5.kiadás" sheetId="5" r:id="rId5"/>
    <sheet name="6.Kiadás feladat" sheetId="6" r:id="rId6"/>
    <sheet name="7.Felhalmozási kiadások" sheetId="7" r:id="rId7"/>
    <sheet name="8.Tájékoztató " sheetId="8" r:id="rId8"/>
    <sheet name="9. Előirányzatok" sheetId="9" r:id="rId9"/>
  </sheets>
  <externalReferences>
    <externalReference r:id="rId10"/>
  </externalReferences>
  <definedNames>
    <definedName name="Excel_BuiltIn_Print_Area_1_1">#REF!</definedName>
    <definedName name="Excel_BuiltIn_Print_Area_2_1">#REF!</definedName>
    <definedName name="Excel_BuiltIn_Print_Area_3_1">'5.kiadás'!$A$3:$E$166</definedName>
    <definedName name="_xlnm.Print_Titles" localSheetId="4">'5.kiadás'!$3:$8</definedName>
    <definedName name="_xlnm.Print_Area" localSheetId="4">'5.kiadás'!$A$1:$I$302</definedName>
  </definedNames>
  <calcPr calcId="125725"/>
</workbook>
</file>

<file path=xl/calcChain.xml><?xml version="1.0" encoding="utf-8"?>
<calcChain xmlns="http://schemas.openxmlformats.org/spreadsheetml/2006/main">
  <c r="H56" i="3"/>
  <c r="I56"/>
  <c r="G56"/>
  <c r="J58"/>
  <c r="J54"/>
  <c r="G24" i="2"/>
  <c r="G23" s="1"/>
  <c r="G29"/>
  <c r="G28" s="1"/>
  <c r="G27" s="1"/>
  <c r="H24"/>
  <c r="H23"/>
  <c r="H83" s="1"/>
  <c r="H29"/>
  <c r="H28"/>
  <c r="I25"/>
  <c r="I24" s="1"/>
  <c r="I23" s="1"/>
  <c r="I30"/>
  <c r="I29"/>
  <c r="I28" s="1"/>
  <c r="I27" s="1"/>
  <c r="F24"/>
  <c r="F23"/>
  <c r="F83" s="1"/>
  <c r="F29"/>
  <c r="F28"/>
  <c r="F27" s="1"/>
  <c r="G21"/>
  <c r="G20" s="1"/>
  <c r="H21"/>
  <c r="H20"/>
  <c r="H82" s="1"/>
  <c r="I22"/>
  <c r="I21" s="1"/>
  <c r="I20" s="1"/>
  <c r="F21"/>
  <c r="F20" s="1"/>
  <c r="F32" i="8"/>
  <c r="F15"/>
  <c r="E15"/>
  <c r="D15"/>
  <c r="D32"/>
  <c r="E32" s="1"/>
  <c r="F38" i="1"/>
  <c r="F37" s="1"/>
  <c r="F34"/>
  <c r="F27"/>
  <c r="F28"/>
  <c r="F29"/>
  <c r="F30"/>
  <c r="F26"/>
  <c r="F25" s="1"/>
  <c r="F62" i="5"/>
  <c r="G62"/>
  <c r="I62" s="1"/>
  <c r="H62"/>
  <c r="F60"/>
  <c r="I60" s="1"/>
  <c r="I72"/>
  <c r="I71"/>
  <c r="H17" i="4"/>
  <c r="F18"/>
  <c r="G18"/>
  <c r="F11" i="2"/>
  <c r="F80" s="1"/>
  <c r="F16"/>
  <c r="F10"/>
  <c r="E10" i="4" s="1"/>
  <c r="F34" i="2"/>
  <c r="F38"/>
  <c r="F37" s="1"/>
  <c r="F33" s="1"/>
  <c r="F32" s="1"/>
  <c r="E11" i="4" s="1"/>
  <c r="H11" s="1"/>
  <c r="F40" i="2"/>
  <c r="F42"/>
  <c r="F49"/>
  <c r="F48" s="1"/>
  <c r="E12" i="4" s="1"/>
  <c r="H12" s="1"/>
  <c r="F72" i="2"/>
  <c r="F71" s="1"/>
  <c r="E15" i="4" s="1"/>
  <c r="H15" s="1"/>
  <c r="F55" i="2"/>
  <c r="F54"/>
  <c r="F62"/>
  <c r="F53"/>
  <c r="E13" i="4" s="1"/>
  <c r="F67" i="2"/>
  <c r="F66" s="1"/>
  <c r="F65" s="1"/>
  <c r="H16" i="4"/>
  <c r="F11" i="1"/>
  <c r="F12"/>
  <c r="F13"/>
  <c r="F14"/>
  <c r="D15"/>
  <c r="E15"/>
  <c r="F16"/>
  <c r="F17"/>
  <c r="F18"/>
  <c r="F19"/>
  <c r="D20"/>
  <c r="F21"/>
  <c r="F22"/>
  <c r="F10"/>
  <c r="H11" i="2"/>
  <c r="H80" s="1"/>
  <c r="H16"/>
  <c r="H10"/>
  <c r="H34"/>
  <c r="H37"/>
  <c r="H33" s="1"/>
  <c r="H49"/>
  <c r="H48"/>
  <c r="H55"/>
  <c r="H54"/>
  <c r="H62"/>
  <c r="H53"/>
  <c r="H67"/>
  <c r="H66"/>
  <c r="H65" s="1"/>
  <c r="H84" s="1"/>
  <c r="H72"/>
  <c r="H71" s="1"/>
  <c r="H27"/>
  <c r="G55"/>
  <c r="H11" i="3"/>
  <c r="H10"/>
  <c r="I12"/>
  <c r="I11"/>
  <c r="I10" s="1"/>
  <c r="I64" s="1"/>
  <c r="F12"/>
  <c r="G12" s="1"/>
  <c r="J22"/>
  <c r="J23"/>
  <c r="J24"/>
  <c r="G25"/>
  <c r="J25"/>
  <c r="G27"/>
  <c r="J27"/>
  <c r="H33"/>
  <c r="H36"/>
  <c r="H32" s="1"/>
  <c r="I33"/>
  <c r="I36"/>
  <c r="I32"/>
  <c r="J34"/>
  <c r="J35"/>
  <c r="J33" s="1"/>
  <c r="G37"/>
  <c r="J37" s="1"/>
  <c r="G39"/>
  <c r="J39" s="1"/>
  <c r="G41"/>
  <c r="J41" s="1"/>
  <c r="J38"/>
  <c r="J40"/>
  <c r="J42"/>
  <c r="J43"/>
  <c r="H44"/>
  <c r="I44"/>
  <c r="J45"/>
  <c r="J44" s="1"/>
  <c r="J46"/>
  <c r="J47"/>
  <c r="J48"/>
  <c r="J49"/>
  <c r="H50"/>
  <c r="H53"/>
  <c r="H60"/>
  <c r="H59" s="1"/>
  <c r="I50"/>
  <c r="I53"/>
  <c r="I60"/>
  <c r="I59"/>
  <c r="J51"/>
  <c r="J52"/>
  <c r="J50"/>
  <c r="J55"/>
  <c r="J53"/>
  <c r="J61"/>
  <c r="J62"/>
  <c r="J63"/>
  <c r="J60"/>
  <c r="J59" s="1"/>
  <c r="J57"/>
  <c r="J56" s="1"/>
  <c r="J13"/>
  <c r="J14"/>
  <c r="J15"/>
  <c r="J16"/>
  <c r="J17"/>
  <c r="J18"/>
  <c r="J19"/>
  <c r="J20"/>
  <c r="J21"/>
  <c r="J26"/>
  <c r="J28"/>
  <c r="G53"/>
  <c r="G60"/>
  <c r="G59" s="1"/>
  <c r="G67" i="2"/>
  <c r="G66" s="1"/>
  <c r="G65" s="1"/>
  <c r="I73"/>
  <c r="I70"/>
  <c r="I68"/>
  <c r="I69"/>
  <c r="I67"/>
  <c r="I66" s="1"/>
  <c r="I63"/>
  <c r="G62"/>
  <c r="G78" s="1"/>
  <c r="I62"/>
  <c r="I56"/>
  <c r="I57"/>
  <c r="I58"/>
  <c r="I59"/>
  <c r="I60"/>
  <c r="I61"/>
  <c r="I55"/>
  <c r="I54" s="1"/>
  <c r="I77" s="1"/>
  <c r="I51"/>
  <c r="I50"/>
  <c r="I49" s="1"/>
  <c r="I48" s="1"/>
  <c r="I39"/>
  <c r="I40"/>
  <c r="I41"/>
  <c r="I42"/>
  <c r="I43"/>
  <c r="I44"/>
  <c r="I45"/>
  <c r="I46"/>
  <c r="I36"/>
  <c r="I34" s="1"/>
  <c r="I35"/>
  <c r="I18"/>
  <c r="I16" s="1"/>
  <c r="I81" s="1"/>
  <c r="I17"/>
  <c r="I13"/>
  <c r="I14"/>
  <c r="I12"/>
  <c r="I11" s="1"/>
  <c r="I10" s="1"/>
  <c r="G72"/>
  <c r="I72"/>
  <c r="I71" s="1"/>
  <c r="G54"/>
  <c r="G53" s="1"/>
  <c r="G49"/>
  <c r="G37"/>
  <c r="G34"/>
  <c r="G33"/>
  <c r="G79" s="1"/>
  <c r="G16"/>
  <c r="G11"/>
  <c r="G80" s="1"/>
  <c r="G218" i="5"/>
  <c r="G223"/>
  <c r="G231"/>
  <c r="G217"/>
  <c r="G235"/>
  <c r="G216"/>
  <c r="H218"/>
  <c r="H223"/>
  <c r="H231"/>
  <c r="H217"/>
  <c r="H235"/>
  <c r="H216"/>
  <c r="G241"/>
  <c r="G243"/>
  <c r="G240" s="1"/>
  <c r="G239" s="1"/>
  <c r="G245"/>
  <c r="H241"/>
  <c r="H243"/>
  <c r="H240"/>
  <c r="H245"/>
  <c r="H239"/>
  <c r="G249"/>
  <c r="G248"/>
  <c r="G253"/>
  <c r="G259"/>
  <c r="G258" s="1"/>
  <c r="G247" s="1"/>
  <c r="G265"/>
  <c r="G272"/>
  <c r="I272" s="1"/>
  <c r="H249"/>
  <c r="H248"/>
  <c r="H253"/>
  <c r="H259"/>
  <c r="H258" s="1"/>
  <c r="H247" s="1"/>
  <c r="H265"/>
  <c r="H272"/>
  <c r="G280"/>
  <c r="G279"/>
  <c r="G276" s="1"/>
  <c r="H280"/>
  <c r="H279"/>
  <c r="H276" s="1"/>
  <c r="G11"/>
  <c r="G14"/>
  <c r="G10" s="1"/>
  <c r="G20"/>
  <c r="G26"/>
  <c r="G34"/>
  <c r="G40"/>
  <c r="G50"/>
  <c r="I50" s="1"/>
  <c r="G55"/>
  <c r="G76"/>
  <c r="G79"/>
  <c r="G84"/>
  <c r="G88"/>
  <c r="G95"/>
  <c r="G98"/>
  <c r="G101"/>
  <c r="G97"/>
  <c r="G106"/>
  <c r="G109"/>
  <c r="G111"/>
  <c r="G105"/>
  <c r="G113"/>
  <c r="G104"/>
  <c r="G119"/>
  <c r="G123"/>
  <c r="G118" s="1"/>
  <c r="G117"/>
  <c r="G128"/>
  <c r="G127"/>
  <c r="G131"/>
  <c r="G137"/>
  <c r="G144"/>
  <c r="G154"/>
  <c r="G168"/>
  <c r="G167"/>
  <c r="G174"/>
  <c r="G177"/>
  <c r="G184"/>
  <c r="G173"/>
  <c r="G172" s="1"/>
  <c r="G189"/>
  <c r="G188" s="1"/>
  <c r="G187" s="1"/>
  <c r="G192"/>
  <c r="G198"/>
  <c r="G205"/>
  <c r="G213"/>
  <c r="G197"/>
  <c r="H11"/>
  <c r="H14"/>
  <c r="H10" s="1"/>
  <c r="H20"/>
  <c r="H26"/>
  <c r="H34"/>
  <c r="H40"/>
  <c r="H50"/>
  <c r="H55"/>
  <c r="H76"/>
  <c r="H79"/>
  <c r="I79" s="1"/>
  <c r="I300" s="1"/>
  <c r="H84"/>
  <c r="H88"/>
  <c r="H95"/>
  <c r="H98"/>
  <c r="H101"/>
  <c r="H97"/>
  <c r="H106"/>
  <c r="H109"/>
  <c r="H111"/>
  <c r="H105"/>
  <c r="H113"/>
  <c r="H104"/>
  <c r="H119"/>
  <c r="H123"/>
  <c r="H118" s="1"/>
  <c r="H117" s="1"/>
  <c r="H128"/>
  <c r="H127"/>
  <c r="H131"/>
  <c r="H137"/>
  <c r="H144"/>
  <c r="H154"/>
  <c r="H168"/>
  <c r="H167"/>
  <c r="H174"/>
  <c r="H177"/>
  <c r="H184"/>
  <c r="H173"/>
  <c r="H172" s="1"/>
  <c r="H189"/>
  <c r="H188" s="1"/>
  <c r="H192"/>
  <c r="H293" s="1"/>
  <c r="H198"/>
  <c r="H205"/>
  <c r="H213"/>
  <c r="H197"/>
  <c r="G163"/>
  <c r="H163"/>
  <c r="G157"/>
  <c r="H157"/>
  <c r="H83"/>
  <c r="I48"/>
  <c r="F11"/>
  <c r="F15"/>
  <c r="F14"/>
  <c r="I12"/>
  <c r="I13"/>
  <c r="I14"/>
  <c r="I15"/>
  <c r="I16"/>
  <c r="I17"/>
  <c r="I18"/>
  <c r="I19"/>
  <c r="F20"/>
  <c r="I20" s="1"/>
  <c r="I21"/>
  <c r="I22"/>
  <c r="I23"/>
  <c r="I24"/>
  <c r="F27"/>
  <c r="I27" s="1"/>
  <c r="F31"/>
  <c r="F26"/>
  <c r="F35"/>
  <c r="F38"/>
  <c r="F34" s="1"/>
  <c r="F41"/>
  <c r="I41" s="1"/>
  <c r="F47"/>
  <c r="F40"/>
  <c r="F50"/>
  <c r="F25"/>
  <c r="I26"/>
  <c r="I28"/>
  <c r="I29"/>
  <c r="I30"/>
  <c r="I31"/>
  <c r="I32"/>
  <c r="I33"/>
  <c r="I34"/>
  <c r="I35"/>
  <c r="I36"/>
  <c r="I37"/>
  <c r="I38"/>
  <c r="I39"/>
  <c r="I40"/>
  <c r="I42"/>
  <c r="I43"/>
  <c r="I44"/>
  <c r="I45"/>
  <c r="I46"/>
  <c r="I47"/>
  <c r="I49"/>
  <c r="I51"/>
  <c r="I52"/>
  <c r="I53"/>
  <c r="I54"/>
  <c r="F57"/>
  <c r="F55" s="1"/>
  <c r="I55" s="1"/>
  <c r="I56"/>
  <c r="I58"/>
  <c r="I59"/>
  <c r="I61"/>
  <c r="I63"/>
  <c r="I64"/>
  <c r="I65"/>
  <c r="I66"/>
  <c r="I67"/>
  <c r="I68"/>
  <c r="I69"/>
  <c r="I70"/>
  <c r="I73"/>
  <c r="I74"/>
  <c r="I75"/>
  <c r="F76"/>
  <c r="I76"/>
  <c r="I77"/>
  <c r="I78"/>
  <c r="F79"/>
  <c r="I80"/>
  <c r="I81"/>
  <c r="F85"/>
  <c r="F84"/>
  <c r="F89"/>
  <c r="F93"/>
  <c r="F88" s="1"/>
  <c r="I88" s="1"/>
  <c r="F95"/>
  <c r="I85"/>
  <c r="I86"/>
  <c r="I87"/>
  <c r="I89"/>
  <c r="I90"/>
  <c r="I91"/>
  <c r="I92"/>
  <c r="I93"/>
  <c r="I94"/>
  <c r="I95"/>
  <c r="I96"/>
  <c r="F99"/>
  <c r="F98" s="1"/>
  <c r="F101"/>
  <c r="I100"/>
  <c r="I101"/>
  <c r="I102"/>
  <c r="I103"/>
  <c r="F107"/>
  <c r="F106"/>
  <c r="F109"/>
  <c r="F111"/>
  <c r="I111" s="1"/>
  <c r="F113"/>
  <c r="I106"/>
  <c r="I107"/>
  <c r="I108"/>
  <c r="I110"/>
  <c r="I112"/>
  <c r="I114"/>
  <c r="I115"/>
  <c r="I116"/>
  <c r="F120"/>
  <c r="F119"/>
  <c r="F123"/>
  <c r="F118"/>
  <c r="I119"/>
  <c r="I120"/>
  <c r="I121"/>
  <c r="I122"/>
  <c r="I124"/>
  <c r="I125"/>
  <c r="F128"/>
  <c r="F127"/>
  <c r="F131"/>
  <c r="F138"/>
  <c r="I138" s="1"/>
  <c r="F140"/>
  <c r="F137"/>
  <c r="F145"/>
  <c r="F150"/>
  <c r="F154"/>
  <c r="I154" s="1"/>
  <c r="I127"/>
  <c r="I128"/>
  <c r="I129"/>
  <c r="I130"/>
  <c r="I131"/>
  <c r="I132"/>
  <c r="I133"/>
  <c r="I134"/>
  <c r="I135"/>
  <c r="I139"/>
  <c r="I140"/>
  <c r="I141"/>
  <c r="I142"/>
  <c r="I143"/>
  <c r="I145"/>
  <c r="I146"/>
  <c r="I147"/>
  <c r="I148"/>
  <c r="I149"/>
  <c r="I151"/>
  <c r="I152"/>
  <c r="I153"/>
  <c r="I155"/>
  <c r="I156"/>
  <c r="F157"/>
  <c r="I157" s="1"/>
  <c r="I158"/>
  <c r="I159"/>
  <c r="I160"/>
  <c r="I161"/>
  <c r="I162"/>
  <c r="F163"/>
  <c r="I163"/>
  <c r="I164"/>
  <c r="I165"/>
  <c r="I166"/>
  <c r="F168"/>
  <c r="I169"/>
  <c r="I170"/>
  <c r="I171"/>
  <c r="F175"/>
  <c r="F174"/>
  <c r="F178"/>
  <c r="F182"/>
  <c r="F184"/>
  <c r="I184" s="1"/>
  <c r="I175"/>
  <c r="I176"/>
  <c r="I178"/>
  <c r="I179"/>
  <c r="I180"/>
  <c r="I181"/>
  <c r="I183"/>
  <c r="I185"/>
  <c r="I186"/>
  <c r="F189"/>
  <c r="F188" s="1"/>
  <c r="F192"/>
  <c r="F199"/>
  <c r="F202"/>
  <c r="F206"/>
  <c r="I206" s="1"/>
  <c r="F211"/>
  <c r="F205"/>
  <c r="I205" s="1"/>
  <c r="F213"/>
  <c r="I189"/>
  <c r="I190"/>
  <c r="I191"/>
  <c r="I193"/>
  <c r="I194"/>
  <c r="I195"/>
  <c r="I196"/>
  <c r="I199"/>
  <c r="I200"/>
  <c r="I201"/>
  <c r="I203"/>
  <c r="I204"/>
  <c r="I207"/>
  <c r="I208"/>
  <c r="I209"/>
  <c r="I210"/>
  <c r="I211"/>
  <c r="I212"/>
  <c r="I213"/>
  <c r="I214"/>
  <c r="I215"/>
  <c r="F220"/>
  <c r="F218"/>
  <c r="F224"/>
  <c r="F229"/>
  <c r="F231"/>
  <c r="I231" s="1"/>
  <c r="F235"/>
  <c r="I235" s="1"/>
  <c r="I218"/>
  <c r="I219"/>
  <c r="I220"/>
  <c r="I221"/>
  <c r="I222"/>
  <c r="I224"/>
  <c r="I225"/>
  <c r="I226"/>
  <c r="I227"/>
  <c r="I228"/>
  <c r="I230"/>
  <c r="I232"/>
  <c r="I233"/>
  <c r="I234"/>
  <c r="I236"/>
  <c r="I237"/>
  <c r="I238"/>
  <c r="F241"/>
  <c r="F243"/>
  <c r="F240" s="1"/>
  <c r="F245"/>
  <c r="I241"/>
  <c r="I242"/>
  <c r="I244"/>
  <c r="I245"/>
  <c r="I246"/>
  <c r="F249"/>
  <c r="F248" s="1"/>
  <c r="F253"/>
  <c r="F260"/>
  <c r="F259"/>
  <c r="I259" s="1"/>
  <c r="F266"/>
  <c r="F265"/>
  <c r="I265" s="1"/>
  <c r="F270"/>
  <c r="F268"/>
  <c r="I268" s="1"/>
  <c r="F272"/>
  <c r="F258"/>
  <c r="I258" s="1"/>
  <c r="I249"/>
  <c r="I250"/>
  <c r="I251"/>
  <c r="I252"/>
  <c r="I253"/>
  <c r="I254"/>
  <c r="I255"/>
  <c r="I256"/>
  <c r="I257"/>
  <c r="I260"/>
  <c r="I261"/>
  <c r="I262"/>
  <c r="I263"/>
  <c r="I264"/>
  <c r="I266"/>
  <c r="I267"/>
  <c r="I269"/>
  <c r="I270"/>
  <c r="I271"/>
  <c r="I273"/>
  <c r="I274"/>
  <c r="F280"/>
  <c r="I277"/>
  <c r="I278"/>
  <c r="I281"/>
  <c r="I282"/>
  <c r="I283"/>
  <c r="I284"/>
  <c r="I285"/>
  <c r="I286"/>
  <c r="I287"/>
  <c r="I288"/>
  <c r="I289"/>
  <c r="G293"/>
  <c r="G296"/>
  <c r="G298"/>
  <c r="G300"/>
  <c r="H296"/>
  <c r="H298"/>
  <c r="H300"/>
  <c r="G81" i="2"/>
  <c r="G77"/>
  <c r="G84"/>
  <c r="H81"/>
  <c r="H77"/>
  <c r="H78"/>
  <c r="I65"/>
  <c r="I84" s="1"/>
  <c r="I78"/>
  <c r="G10"/>
  <c r="G48"/>
  <c r="G71"/>
  <c r="I53"/>
  <c r="D25" i="1"/>
  <c r="D32"/>
  <c r="D37"/>
  <c r="D40"/>
  <c r="E25"/>
  <c r="E37"/>
  <c r="E32"/>
  <c r="E40"/>
  <c r="F32"/>
  <c r="F40"/>
  <c r="D9"/>
  <c r="D23"/>
  <c r="E9"/>
  <c r="E20"/>
  <c r="F9"/>
  <c r="F296" i="5"/>
  <c r="F24" i="6"/>
  <c r="G24"/>
  <c r="H11"/>
  <c r="C13" i="9"/>
  <c r="C25" s="1"/>
  <c r="D13"/>
  <c r="E13"/>
  <c r="F13"/>
  <c r="G13"/>
  <c r="G25" s="1"/>
  <c r="H13"/>
  <c r="I13"/>
  <c r="J13"/>
  <c r="K13"/>
  <c r="K25" s="1"/>
  <c r="L13"/>
  <c r="M13"/>
  <c r="N13"/>
  <c r="O13"/>
  <c r="C24"/>
  <c r="D24"/>
  <c r="E24"/>
  <c r="F24"/>
  <c r="F25" s="1"/>
  <c r="G24"/>
  <c r="H24"/>
  <c r="H25" s="1"/>
  <c r="I24"/>
  <c r="J24"/>
  <c r="J25" s="1"/>
  <c r="K24"/>
  <c r="L24"/>
  <c r="L25" s="1"/>
  <c r="M24"/>
  <c r="N24"/>
  <c r="N25" s="1"/>
  <c r="M25"/>
  <c r="I25"/>
  <c r="E25"/>
  <c r="O23"/>
  <c r="O22"/>
  <c r="O21"/>
  <c r="O20"/>
  <c r="O19"/>
  <c r="O18"/>
  <c r="O17"/>
  <c r="O16"/>
  <c r="O15"/>
  <c r="O12"/>
  <c r="O11"/>
  <c r="O10"/>
  <c r="O9"/>
  <c r="O8"/>
  <c r="O7"/>
  <c r="O6"/>
  <c r="O5"/>
  <c r="A1"/>
  <c r="F26" i="8"/>
  <c r="F23"/>
  <c r="F24"/>
  <c r="F25"/>
  <c r="F22"/>
  <c r="E23"/>
  <c r="E24"/>
  <c r="E25"/>
  <c r="E26"/>
  <c r="E22"/>
  <c r="E27" s="1"/>
  <c r="E33"/>
  <c r="E31"/>
  <c r="E34"/>
  <c r="F31"/>
  <c r="F27"/>
  <c r="F33"/>
  <c r="F34"/>
  <c r="D23"/>
  <c r="D24"/>
  <c r="D25"/>
  <c r="D26"/>
  <c r="D28"/>
  <c r="D31"/>
  <c r="D30"/>
  <c r="D22"/>
  <c r="D27" s="1"/>
  <c r="F10"/>
  <c r="F11"/>
  <c r="F12"/>
  <c r="F14"/>
  <c r="F17"/>
  <c r="F16"/>
  <c r="F18"/>
  <c r="F9"/>
  <c r="F13"/>
  <c r="E10"/>
  <c r="E11"/>
  <c r="E12"/>
  <c r="E14"/>
  <c r="E16"/>
  <c r="E18"/>
  <c r="E9"/>
  <c r="E13" s="1"/>
  <c r="D10"/>
  <c r="D11"/>
  <c r="D12"/>
  <c r="D14"/>
  <c r="D17"/>
  <c r="D16"/>
  <c r="D18"/>
  <c r="D9"/>
  <c r="D13"/>
  <c r="C17"/>
  <c r="C27"/>
  <c r="C33"/>
  <c r="D33" s="1"/>
  <c r="C31"/>
  <c r="C13"/>
  <c r="C20" s="1"/>
  <c r="C19"/>
  <c r="F19"/>
  <c r="G50" i="3"/>
  <c r="G44"/>
  <c r="G30"/>
  <c r="G29"/>
  <c r="G33"/>
  <c r="G36"/>
  <c r="G32" s="1"/>
  <c r="F300" i="5"/>
  <c r="F81" i="2"/>
  <c r="C9" i="1"/>
  <c r="C15"/>
  <c r="F15" s="1"/>
  <c r="C20"/>
  <c r="C23"/>
  <c r="C25"/>
  <c r="C32"/>
  <c r="C37"/>
  <c r="C40"/>
  <c r="F78" i="2"/>
  <c r="H16" i="6"/>
  <c r="B13" i="7"/>
  <c r="B20"/>
  <c r="B22" s="1"/>
  <c r="F77" i="2"/>
  <c r="D19" i="8"/>
  <c r="E19"/>
  <c r="G126" i="5" l="1"/>
  <c r="O24" i="9"/>
  <c r="O25" s="1"/>
  <c r="D25"/>
  <c r="E23" i="1"/>
  <c r="F20"/>
  <c r="F239" i="5"/>
  <c r="I240"/>
  <c r="F223"/>
  <c r="I223" s="1"/>
  <c r="I229"/>
  <c r="I188"/>
  <c r="F177"/>
  <c r="I177" s="1"/>
  <c r="I182"/>
  <c r="F173"/>
  <c r="I174"/>
  <c r="F167"/>
  <c r="I168"/>
  <c r="I296" s="1"/>
  <c r="I113"/>
  <c r="I298" s="1"/>
  <c r="F298"/>
  <c r="F97"/>
  <c r="I98"/>
  <c r="F10"/>
  <c r="I11"/>
  <c r="H9"/>
  <c r="H292"/>
  <c r="G82"/>
  <c r="G83"/>
  <c r="H10" i="4"/>
  <c r="H18" s="1"/>
  <c r="F82" i="2"/>
  <c r="F19"/>
  <c r="G82"/>
  <c r="G85" s="1"/>
  <c r="G19"/>
  <c r="F279" i="5"/>
  <c r="I280"/>
  <c r="F247"/>
  <c r="I248"/>
  <c r="F198"/>
  <c r="I202"/>
  <c r="F144"/>
  <c r="I144" s="1"/>
  <c r="I150"/>
  <c r="F117"/>
  <c r="I118"/>
  <c r="F82"/>
  <c r="F83"/>
  <c r="I84"/>
  <c r="G292"/>
  <c r="H295"/>
  <c r="H275"/>
  <c r="G295"/>
  <c r="G275"/>
  <c r="J12" i="3"/>
  <c r="J11" s="1"/>
  <c r="J10" s="1"/>
  <c r="G11"/>
  <c r="G10" s="1"/>
  <c r="G64" s="1"/>
  <c r="H79" i="2"/>
  <c r="H32"/>
  <c r="E14" i="4"/>
  <c r="E18" s="1"/>
  <c r="F84" i="2"/>
  <c r="I82"/>
  <c r="I19"/>
  <c r="D34" i="8"/>
  <c r="G136" i="5"/>
  <c r="G25"/>
  <c r="G294" s="1"/>
  <c r="J36" i="3"/>
  <c r="H64"/>
  <c r="F79" i="2"/>
  <c r="F85" s="1"/>
  <c r="F293" i="5"/>
  <c r="C34" i="8"/>
  <c r="D20"/>
  <c r="E17"/>
  <c r="E20" s="1"/>
  <c r="F20"/>
  <c r="F23" i="1"/>
  <c r="I80" i="2"/>
  <c r="H85"/>
  <c r="I243" i="5"/>
  <c r="I192"/>
  <c r="I293" s="1"/>
  <c r="I137"/>
  <c r="I123"/>
  <c r="F105"/>
  <c r="I99"/>
  <c r="I57"/>
  <c r="H187"/>
  <c r="H136"/>
  <c r="H126" s="1"/>
  <c r="H82"/>
  <c r="H25"/>
  <c r="H294" s="1"/>
  <c r="I109"/>
  <c r="J32" i="3"/>
  <c r="I83" i="2"/>
  <c r="G83"/>
  <c r="F75"/>
  <c r="G32"/>
  <c r="G75" s="1"/>
  <c r="I38"/>
  <c r="I37" s="1"/>
  <c r="I33" s="1"/>
  <c r="H19"/>
  <c r="I79" l="1"/>
  <c r="I85" s="1"/>
  <c r="I32"/>
  <c r="I75" s="1"/>
  <c r="I82" i="5"/>
  <c r="E12" i="6"/>
  <c r="I117" i="5"/>
  <c r="E15" i="6"/>
  <c r="H15" s="1"/>
  <c r="I198" i="5"/>
  <c r="F197"/>
  <c r="E22" i="6"/>
  <c r="H22" s="1"/>
  <c r="I247" i="5"/>
  <c r="F276"/>
  <c r="I279"/>
  <c r="F9"/>
  <c r="F292"/>
  <c r="I10"/>
  <c r="I292" s="1"/>
  <c r="E13" i="6"/>
  <c r="H13" s="1"/>
  <c r="I97" i="5"/>
  <c r="E17" i="6"/>
  <c r="H17" s="1"/>
  <c r="I167" i="5"/>
  <c r="I173"/>
  <c r="F172"/>
  <c r="E21" i="6"/>
  <c r="H21" s="1"/>
  <c r="I239" i="5"/>
  <c r="F104"/>
  <c r="I105"/>
  <c r="I83"/>
  <c r="I25"/>
  <c r="H75" i="2"/>
  <c r="G301" i="5"/>
  <c r="H290"/>
  <c r="F136"/>
  <c r="F217"/>
  <c r="J64" i="3"/>
  <c r="G9" i="5"/>
  <c r="G290" s="1"/>
  <c r="H301"/>
  <c r="F216" l="1"/>
  <c r="I217"/>
  <c r="I172"/>
  <c r="E18" i="6"/>
  <c r="H18" s="1"/>
  <c r="I9" i="5"/>
  <c r="F275"/>
  <c r="I276"/>
  <c r="I295" s="1"/>
  <c r="F295"/>
  <c r="I136"/>
  <c r="F126"/>
  <c r="I126" s="1"/>
  <c r="I104"/>
  <c r="E14" i="6"/>
  <c r="H14" s="1"/>
  <c r="I197" i="5"/>
  <c r="F187"/>
  <c r="H12" i="6"/>
  <c r="F294" i="5"/>
  <c r="I301"/>
  <c r="I294"/>
  <c r="F301"/>
  <c r="E19" i="6" l="1"/>
  <c r="H19" s="1"/>
  <c r="I187" i="5"/>
  <c r="I275"/>
  <c r="E23" i="6"/>
  <c r="H23" s="1"/>
  <c r="I216" i="5"/>
  <c r="E20" i="6"/>
  <c r="H20" s="1"/>
  <c r="H24"/>
  <c r="F290" i="5"/>
  <c r="I290" s="1"/>
  <c r="E24" i="6" l="1"/>
</calcChain>
</file>

<file path=xl/sharedStrings.xml><?xml version="1.0" encoding="utf-8"?>
<sst xmlns="http://schemas.openxmlformats.org/spreadsheetml/2006/main" count="902" uniqueCount="393">
  <si>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</si>
  <si>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</si>
  <si>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</si>
  <si>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</si>
  <si>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</si>
  <si>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</si>
  <si>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</si>
  <si>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</si>
  <si>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</si>
  <si>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</si>
  <si>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</si>
  <si>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</si>
  <si>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</si>
  <si>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</si>
  <si>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</si>
  <si>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</si>
  <si>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</si>
  <si>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</si>
  <si>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</si>
  <si>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</si>
  <si>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</si>
  <si>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</si>
  <si>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</si>
  <si>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</si>
  <si>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</si>
  <si>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</si>
  <si>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</si>
  <si>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</si>
  <si>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</si>
  <si>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</si>
  <si>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</si>
  <si>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</si>
  <si>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</si>
  <si>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</si>
  <si>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</si>
  <si>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</si>
  <si>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</si>
  <si>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</si>
  <si>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</si>
  <si>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</si>
  <si>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</si>
  <si>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</si>
  <si>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</si>
  <si>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</si>
  <si>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</si>
  <si>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B16</t>
  </si>
  <si>
    <t>B402</t>
  </si>
  <si>
    <t>B404</t>
  </si>
  <si>
    <t>B408</t>
  </si>
  <si>
    <t>Kamatbevételek</t>
  </si>
  <si>
    <t>B52</t>
  </si>
  <si>
    <t>01120    Adó- vám és jövedéki igazgatás</t>
  </si>
  <si>
    <t>B34</t>
  </si>
  <si>
    <t>Vagyoni típusú adók</t>
  </si>
  <si>
    <t>Építményadó</t>
  </si>
  <si>
    <t>B35</t>
  </si>
  <si>
    <t>Termékek és szolgáltatások adói</t>
  </si>
  <si>
    <t>B351</t>
  </si>
  <si>
    <t>Értékesítés és forgalmi adók</t>
  </si>
  <si>
    <t>Iparűzési adó</t>
  </si>
  <si>
    <t>B354</t>
  </si>
  <si>
    <t>Gépjárműadók</t>
  </si>
  <si>
    <t>Helyi önkormányzatot megillető rész</t>
  </si>
  <si>
    <t>B355</t>
  </si>
  <si>
    <t>Egyéb áruhasználati és szolgáltatási adók</t>
  </si>
  <si>
    <t>Tartózkodás után fizetett idegenforgalmi adó</t>
  </si>
  <si>
    <t>Talajterhelési díj</t>
  </si>
  <si>
    <t>B360</t>
  </si>
  <si>
    <t>Késedelmi pótlék</t>
  </si>
  <si>
    <t>B363</t>
  </si>
  <si>
    <t>Bírság</t>
  </si>
  <si>
    <t>013320    Köztemető fenntartása és működtetése</t>
  </si>
  <si>
    <t>Bérleti díj</t>
  </si>
  <si>
    <t>018010    Önkormányzatok elszámolásai a központi költségvetéssel</t>
  </si>
  <si>
    <t>B11</t>
  </si>
  <si>
    <t>Önkormányzatok működési támogatása</t>
  </si>
  <si>
    <t>B111</t>
  </si>
  <si>
    <t>Helyi önkormányzatok működésének általános támogatása</t>
  </si>
  <si>
    <t>B112</t>
  </si>
  <si>
    <t>Települési önk egyes köznevelési feladatainak támogatása</t>
  </si>
  <si>
    <t>B113</t>
  </si>
  <si>
    <t>Települési önk szociális,gy.jóléti és gy.étk.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</si>
  <si>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</si>
  <si>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</si>
  <si>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</si>
  <si>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előirányzatok</t>
  </si>
  <si>
    <t>B116</t>
  </si>
  <si>
    <t>Önkormányzat kiegészítő támogatásai</t>
  </si>
  <si>
    <t>B21</t>
  </si>
  <si>
    <t xml:space="preserve">Felhalmozási célú önkormányzati támogatások </t>
  </si>
  <si>
    <t>018030    Támogatási célú finanszírozási műveletek</t>
  </si>
  <si>
    <t>B81</t>
  </si>
  <si>
    <t>Belföldi finanszírozás bevételei</t>
  </si>
  <si>
    <t>B8131</t>
  </si>
  <si>
    <t>Előző év költségvetési maradványának igénybevétele</t>
  </si>
  <si>
    <t>B8121</t>
  </si>
  <si>
    <t>Forgatási célú értékpapír beváltása</t>
  </si>
  <si>
    <t>B8141</t>
  </si>
  <si>
    <t>Államháztartáson belüli megelőgezések</t>
  </si>
  <si>
    <t>041233   Hosszabb időtartamú közfoglalkoztatás</t>
  </si>
  <si>
    <t>Egyéb működési célú támogatások bevételei áh belülről</t>
  </si>
  <si>
    <t>066020   Város és községgazdálkodási egyéb szolgáltatások</t>
  </si>
  <si>
    <t>B410</t>
  </si>
  <si>
    <t>Biztosító által fizetett kártérítés</t>
  </si>
  <si>
    <t>082044   Könyvtári szolgáltatások</t>
  </si>
  <si>
    <t>091110   Óvodai nevelés, ellátás szakmai feladatai</t>
  </si>
  <si>
    <t>Bevételek összesen</t>
  </si>
  <si>
    <t>jogcímenként</t>
  </si>
  <si>
    <t>Jogcímek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</si>
  <si>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</si>
  <si>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</si>
  <si>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</si>
  <si>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</si>
  <si>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</si>
  <si>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Települési önkormányzatok szociális,gyermekjóléti és gyermekétkeztetési feladatainak támogatása</t>
  </si>
  <si>
    <t>B12</t>
  </si>
  <si>
    <t>Elvonások és befizetések bevételei</t>
  </si>
  <si>
    <t>Beszámoló alapján kapott bevétel</t>
  </si>
  <si>
    <t>Hosszabb időtartamú közfoglalkoztatás támogatása</t>
  </si>
  <si>
    <t>feladatonként</t>
  </si>
  <si>
    <t>Előirányzat</t>
  </si>
  <si>
    <t>Kötelező feladatok</t>
  </si>
  <si>
    <t>Önként vállalt feladatok</t>
  </si>
  <si>
    <t>Államigazgatási feladatok</t>
  </si>
  <si>
    <t>Összesen</t>
  </si>
  <si>
    <t>011130   Önkormányzatok és önk hiv jogalkotó és ált ig tev.</t>
  </si>
  <si>
    <t>018010    Önkormányzatok elszám. a közp. Költségvetéssel</t>
  </si>
  <si>
    <t>041233    Hosszabb időtartamú közfoglalkoztatás</t>
  </si>
  <si>
    <t>082092   Közművelődés</t>
  </si>
  <si>
    <t>Kiemelt előirányzatonként</t>
  </si>
  <si>
    <t xml:space="preserve">011130   Önkormányzatok és önk hiv jogalkotó és általános igazgatási tevékenysége 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</si>
  <si>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</si>
  <si>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</si>
  <si>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</si>
  <si>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</si>
  <si>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</si>
  <si>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</si>
  <si>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</si>
  <si>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K12</t>
  </si>
  <si>
    <t>Külső személyi juttatások</t>
  </si>
  <si>
    <t>K121</t>
  </si>
  <si>
    <t>Választott tisztségviselők juttatásai</t>
  </si>
  <si>
    <t>Polgármester illetménye</t>
  </si>
  <si>
    <t>Önkormányzati  képviselők juttatása</t>
  </si>
  <si>
    <t>Költségtérítés</t>
  </si>
  <si>
    <t>Munkaadókat terhelő járulékok és szociális hozzájárulási adó</t>
  </si>
  <si>
    <t>Szociális hozzájárulási adó</t>
  </si>
  <si>
    <t>EHO</t>
  </si>
  <si>
    <t>Munkaadót terhelő szja</t>
  </si>
  <si>
    <t>K31</t>
  </si>
  <si>
    <t>Készletbeszerzés</t>
  </si>
  <si>
    <t>K311</t>
  </si>
  <si>
    <t>Szakmai anyagok beszerzése</t>
  </si>
  <si>
    <t>Könyv, folyóirat</t>
  </si>
  <si>
    <t>Informatikai eszközök</t>
  </si>
  <si>
    <t>Kisértékű tárgyi eszközök</t>
  </si>
  <si>
    <t>K312</t>
  </si>
  <si>
    <t>Üzemeltetési anyagok beszerzése</t>
  </si>
  <si>
    <t>Irodaszer, nyomtatvány</t>
  </si>
  <si>
    <t>Egyéb anyagbeszerzés</t>
  </si>
  <si>
    <t>K32</t>
  </si>
  <si>
    <t>Kommunikációs szolgáltatások</t>
  </si>
  <si>
    <t>K321</t>
  </si>
  <si>
    <t>Informatikai szolgáltatások igénybevétele</t>
  </si>
  <si>
    <t>Internet díj</t>
  </si>
  <si>
    <t>Honlap karbantartás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</si>
  <si>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</si>
  <si>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</si>
  <si>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</si>
  <si>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</si>
  <si>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</si>
  <si>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</si>
  <si>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</si>
  <si>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</si>
  <si>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</si>
  <si>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</si>
  <si>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K333</t>
  </si>
  <si>
    <t>Bérleti és lízingdíjak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</si>
  <si>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</si>
  <si>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</si>
  <si>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</si>
  <si>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</si>
  <si>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</si>
  <si>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</si>
  <si>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</si>
  <si>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</si>
  <si>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</si>
  <si>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K502</t>
  </si>
  <si>
    <t>Önkormányzatok előző évi elszámolása</t>
  </si>
  <si>
    <t>K506</t>
  </si>
  <si>
    <t>Egyéb működési célú támogatások államháztartáson belülre</t>
  </si>
  <si>
    <t>Támogatásértékű műk kiadás  Közös Hivatalhoz</t>
  </si>
  <si>
    <t>K512</t>
  </si>
  <si>
    <t>Egyéb működési célú támogatások államháztartáson kívülre</t>
  </si>
  <si>
    <t>Működési célú pénzeszköz átadás nonprofit-szervezeteknek</t>
  </si>
  <si>
    <t>K513</t>
  </si>
  <si>
    <t>Tartalékok</t>
  </si>
  <si>
    <t>K914</t>
  </si>
  <si>
    <t>Előző évi támogatás megelőlegezés visszatérítése</t>
  </si>
  <si>
    <t>Államháztartáson belüli megelőlegezések  visszafizetése</t>
  </si>
  <si>
    <t>Tüzelőanyagok, hajtó, és kenőanyagok</t>
  </si>
  <si>
    <t>Hulladékszállítás</t>
  </si>
  <si>
    <t>K352</t>
  </si>
  <si>
    <t>K62</t>
  </si>
  <si>
    <t>Ingatlanok beszerzése, létesítése</t>
  </si>
  <si>
    <t>K67</t>
  </si>
  <si>
    <t>Beruházási célú előzetesen felszámított Áfa</t>
  </si>
  <si>
    <t>045160   Közutak, hidak,alagútak üzemeltetése, fenntartása</t>
  </si>
  <si>
    <t>K71</t>
  </si>
  <si>
    <t>Ingatlanok felújítása</t>
  </si>
  <si>
    <t>K74</t>
  </si>
  <si>
    <t>Felújítási célú előzetesen felszámított Áfa</t>
  </si>
  <si>
    <t>064010   Közvilágítás</t>
  </si>
  <si>
    <t>Munka és védőruha</t>
  </si>
  <si>
    <t>Biztosítási díjak</t>
  </si>
  <si>
    <t>K61</t>
  </si>
  <si>
    <t>Immateriális javak beszerzése, létesítése</t>
  </si>
  <si>
    <t>K64</t>
  </si>
  <si>
    <t>072112   Háziorvosi ügyeleti ellátás</t>
  </si>
  <si>
    <t>081031   Sportlétesítmények működtetése</t>
  </si>
  <si>
    <t>K355</t>
  </si>
  <si>
    <t>Egyéb dologi kiadás</t>
  </si>
  <si>
    <t>Tárgyi eszközök beszerzése</t>
  </si>
  <si>
    <t>Egyéb működési célú támogatások áh belülre (Társulás támogatása)</t>
  </si>
  <si>
    <t>Ellátottak juttatásai</t>
  </si>
  <si>
    <t>107060   Egyéb szociális pénzbeli és természetbeni ellátások, támogatások</t>
  </si>
  <si>
    <t>K42</t>
  </si>
  <si>
    <t>Családi támogatások</t>
  </si>
  <si>
    <t>K4216</t>
  </si>
  <si>
    <t>Gyermekvédelmi Erzsébetutalvány</t>
  </si>
  <si>
    <t>K48</t>
  </si>
  <si>
    <t>Önkormányzat által saját hatáskörben nyújtott pénzügyi ellátás</t>
  </si>
  <si>
    <t>Települési támogatás</t>
  </si>
  <si>
    <t>Helyi megállapítású ápolási díj</t>
  </si>
  <si>
    <t>Kiadások összesen</t>
  </si>
  <si>
    <t xml:space="preserve">Felújítások  </t>
  </si>
  <si>
    <t>Állam igazgatási felad.</t>
  </si>
  <si>
    <t>011130   Önkormányzatok és önkorm. hivatalok jogalkotó és ált. ig. tev</t>
  </si>
  <si>
    <t xml:space="preserve">Kiemelt előirányzat </t>
  </si>
  <si>
    <t>Beruházások összesen</t>
  </si>
  <si>
    <t>Felújítások összesen</t>
  </si>
  <si>
    <t>Felhalmozási kiadások összesen</t>
  </si>
  <si>
    <t>Működési célú támogatások áh belülről</t>
  </si>
  <si>
    <t>Működési célú bevételek összesen</t>
  </si>
  <si>
    <t xml:space="preserve">Munkaadókat terhelő járulékok </t>
  </si>
  <si>
    <t>Működési célú kiadások összesen</t>
  </si>
  <si>
    <t>Finanszírozási bevételek összesen</t>
  </si>
  <si>
    <t>Finanszírozási kiadások összesen</t>
  </si>
  <si>
    <t>Felhalmozási célú bevételek összesen</t>
  </si>
  <si>
    <t>Felhalmozási célú kiadások összesen</t>
  </si>
  <si>
    <t xml:space="preserve">2016. évi költségvetés összevont mérlege </t>
  </si>
  <si>
    <t>2016. évi költségvetés bevételei</t>
  </si>
  <si>
    <t>2016. évi költségvetés módosított bevételei</t>
  </si>
  <si>
    <t xml:space="preserve">2016. évi költségvetés kiadásai </t>
  </si>
  <si>
    <t>2016. évi költségvetés  módosított kiadásai</t>
  </si>
  <si>
    <t xml:space="preserve">2016. évi költségvetés felhalmozási kiadásai </t>
  </si>
  <si>
    <t>KÁPTALANTÓTI KÖZSÉG ÖNKORMÁNYZATA</t>
  </si>
  <si>
    <t>Magánszemélyek kommunális adója</t>
  </si>
  <si>
    <t>Ingatlanok értékesítése (Eladott lakás törlesztő részlete)</t>
  </si>
  <si>
    <t>Termőföld értékesítés</t>
  </si>
  <si>
    <t>Tulajdonosi bevételek (koncessziós díj bevétel)</t>
  </si>
  <si>
    <t>Sírhely</t>
  </si>
  <si>
    <t>Bérleti díjak</t>
  </si>
  <si>
    <t>Földterület értékesítése</t>
  </si>
  <si>
    <t>Bérleti díjak (fodrászüzlet)</t>
  </si>
  <si>
    <t>Tulajdonosi bevétel (koncessziós díj bevétel)</t>
  </si>
  <si>
    <t>Szolgáltatások ellenértéke (sírhely szolgáltatás)</t>
  </si>
  <si>
    <t xml:space="preserve">Államháztartáson belüli megelőlegezések </t>
  </si>
  <si>
    <t>B25</t>
  </si>
  <si>
    <t>Egyéb felhalmozási célú támogatások</t>
  </si>
  <si>
    <t xml:space="preserve">        Ft</t>
  </si>
  <si>
    <t>Fizetendő Áfa</t>
  </si>
  <si>
    <t>Egyéb különféle dologi kiadások</t>
  </si>
  <si>
    <t>Díjak, adók, egyéb befizetések</t>
  </si>
  <si>
    <t>Szállítási szolgáltatás</t>
  </si>
  <si>
    <t>Működési célú pénzeszköz átadás Tapolca Környéki Társuláshoz</t>
  </si>
  <si>
    <t xml:space="preserve">Egyéb műk. célú pénzeszköz átadás vállalkozásoknak </t>
  </si>
  <si>
    <t>K711</t>
  </si>
  <si>
    <t>Régi hivatal felújítása</t>
  </si>
  <si>
    <t>Hivatal épület felújítása</t>
  </si>
  <si>
    <t>Ingatlan felújítása (0146 hrsz út felújítása)</t>
  </si>
  <si>
    <t>Vegyszer</t>
  </si>
  <si>
    <t>Szállítási szolgáltatási díjak</t>
  </si>
  <si>
    <t>Iskolakezdési támogatás</t>
  </si>
  <si>
    <t>Átmeneti segély</t>
  </si>
  <si>
    <t>Köztemetés</t>
  </si>
  <si>
    <t>Temetési támogtás</t>
  </si>
  <si>
    <t>Születési támogatás</t>
  </si>
  <si>
    <t>Felsőoktatási ösztöndíj</t>
  </si>
  <si>
    <t>Arany János Alapítvány támogatása</t>
  </si>
  <si>
    <t>Szemétszállítási díj átvállalása</t>
  </si>
  <si>
    <t>107055  Könyvtári szolgáltatások</t>
  </si>
  <si>
    <t>Egyéb feltételtől függő pótlék</t>
  </si>
  <si>
    <t>Munkaruha</t>
  </si>
  <si>
    <t>Hajtó- és kenőanyag beszerzés</t>
  </si>
  <si>
    <t>Üdülőhelyi feladatok</t>
  </si>
  <si>
    <t>Lakott külterület támogatása</t>
  </si>
  <si>
    <t>Beszámítás</t>
  </si>
  <si>
    <t>2015.évről áthúzódó bérkompenzáció</t>
  </si>
  <si>
    <t>Felújítás</t>
  </si>
  <si>
    <t>Szolgáltatási díjak</t>
  </si>
  <si>
    <t>Terv   2016.év</t>
  </si>
  <si>
    <t>Terv   2017.év</t>
  </si>
  <si>
    <t>Terv   2018.év</t>
  </si>
  <si>
    <t>Terv   2019.év</t>
  </si>
  <si>
    <t>Felhalmozási c. támogatások államh belülről</t>
  </si>
  <si>
    <t>BEVÉTELEK Összesen</t>
  </si>
  <si>
    <t>KIADÁSOK összesen</t>
  </si>
  <si>
    <t xml:space="preserve"> Ft</t>
  </si>
  <si>
    <t>Tájékoztató adatok a  bevételek és kiadások alakulásáról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</si>
  <si>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</si>
  <si>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</si>
  <si>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</si>
  <si>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</si>
  <si>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</si>
  <si>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</si>
  <si>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</si>
  <si>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</si>
  <si>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</si>
  <si>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</si>
  <si>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</si>
  <si>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</si>
  <si>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</si>
  <si>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</si>
  <si>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</si>
  <si>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</si>
  <si>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3.</t>
  </si>
  <si>
    <t>Működési célú támogatások ÁH-on belül</t>
  </si>
  <si>
    <t>4.</t>
  </si>
  <si>
    <t>Felhalmozási célú támogatások ÁH-on belül</t>
  </si>
  <si>
    <t>5.</t>
  </si>
  <si>
    <t>6.</t>
  </si>
  <si>
    <t>7.</t>
  </si>
  <si>
    <t>8.</t>
  </si>
  <si>
    <t>9.</t>
  </si>
  <si>
    <t>10.</t>
  </si>
  <si>
    <t>11.</t>
  </si>
  <si>
    <t>Bevételek összesen:</t>
  </si>
  <si>
    <t>12.</t>
  </si>
  <si>
    <t>Kiadások</t>
  </si>
  <si>
    <t>13.</t>
  </si>
  <si>
    <t>14.</t>
  </si>
  <si>
    <t>15.</t>
  </si>
  <si>
    <t>Dologi  kiadások</t>
  </si>
  <si>
    <t>16.</t>
  </si>
  <si>
    <t>17.</t>
  </si>
  <si>
    <t xml:space="preserve"> Egyéb működési célú kiadások</t>
  </si>
  <si>
    <t>18.</t>
  </si>
  <si>
    <t>19.</t>
  </si>
  <si>
    <t>20.</t>
  </si>
  <si>
    <t>Egyéb felhalmozási kiadások</t>
  </si>
  <si>
    <t>21.</t>
  </si>
  <si>
    <t>22.</t>
  </si>
  <si>
    <t>Kiadások összesen:</t>
  </si>
  <si>
    <t>23.</t>
  </si>
  <si>
    <t>Egyenleg</t>
  </si>
  <si>
    <t>Forintban !</t>
  </si>
  <si>
    <t>107055 Falugondnoki szolgálat</t>
  </si>
  <si>
    <t>Ft</t>
  </si>
  <si>
    <t>Sportegyesület</t>
  </si>
  <si>
    <t>Nyugdíjas Klub</t>
  </si>
  <si>
    <t>Katasztrófavédelem</t>
  </si>
  <si>
    <t>Csobánc Váráért Alapítvány</t>
  </si>
  <si>
    <t>Badacsonyi Céh Turisztikai Egyesület</t>
  </si>
  <si>
    <t>OMSZ Alapítvány</t>
  </si>
  <si>
    <t>Autisták Tapolcai Egyesülete</t>
  </si>
  <si>
    <t>Egyéb társadalmi szervezetek támogatása</t>
  </si>
  <si>
    <t>Gyulakeszi Polgárőrség</t>
  </si>
  <si>
    <t xml:space="preserve">                                                      2.melléklet az 1/2016.(II.29.)önkormányzati rendelethez</t>
  </si>
  <si>
    <t xml:space="preserve">                                                  4.melléklet az 1/2016.(II.29.)önkormányzati rendelethez</t>
  </si>
  <si>
    <t>3.melléklet az 1/2016.(II.29.)önkormányzati rendelethez</t>
  </si>
  <si>
    <t>5.melléklet az 1/2016.(II.29.)önkormányzati rendelethez</t>
  </si>
  <si>
    <t>6.melléklet az 1/2016.(II.29.)önkormányzati rendelethez</t>
  </si>
  <si>
    <t>7.melléklet az 1/2016.(II.29.)önkormányzati rendelethez</t>
  </si>
  <si>
    <t>8.melléklet az 1/2016.(II.29.)önkormányzati rendelethez</t>
  </si>
  <si>
    <t>Módosítás</t>
  </si>
  <si>
    <t>Saját hatáskörben</t>
  </si>
  <si>
    <t>Testületi hatáskörben</t>
  </si>
  <si>
    <t>Módosított előirányzat</t>
  </si>
  <si>
    <t>B75</t>
  </si>
  <si>
    <t>Háztartásoktól átvett pe. (csatorna közműfejlesztés)</t>
  </si>
  <si>
    <t>B65</t>
  </si>
  <si>
    <t>Non profit szervtől</t>
  </si>
  <si>
    <t>Vállalkozásoktól</t>
  </si>
  <si>
    <t>Működési célú költségvetési támogatások</t>
  </si>
  <si>
    <t>Egyéb működési célú átvett pénzeszközök</t>
  </si>
  <si>
    <t>Egyéb elhalmozási célú átvett pénzeszközök</t>
  </si>
  <si>
    <t>Háztartásoktól</t>
  </si>
  <si>
    <t>Tatay napok támogatása</t>
  </si>
  <si>
    <t>Pedagógus nap támogatása</t>
  </si>
  <si>
    <t>Felhalmozási  célú átvett pénzeszközök</t>
  </si>
  <si>
    <t>Egyéb felhalmozási célú átvett pénzeszközök</t>
  </si>
  <si>
    <t>1.melléklet az   1/2016.(II.29.)önkormányzati rendelethez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</si>
</sst>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#"/>
  </numFmts>
  <fonts count="23"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indexed="51"/>
        <bgColor indexed="64"/>
      </patternFill>
    </fill>
  </fills>
  <borders count="5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8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5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" fillId="0" borderId="0" xfId="0" applyFont="1" applyBorder="1"/>
    <xf numFmtId="0" fontId="4" fillId="0" borderId="0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2" fillId="2" borderId="1" xfId="0" applyFont="1" applyFill="1" applyBorder="1"/>
    <xf numFmtId="3" fontId="1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4" fillId="0" borderId="2" xfId="0" applyFont="1" applyFill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3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8" fillId="0" borderId="0" xfId="0" applyFont="1" applyFill="1"/>
    <xf numFmtId="0" fontId="2" fillId="0" borderId="0" xfId="0" applyFont="1" applyFill="1"/>
    <xf numFmtId="0" fontId="4" fillId="0" borderId="1" xfId="0" applyFont="1" applyFill="1" applyBorder="1" applyAlignment="1">
      <alignment wrapText="1"/>
    </xf>
    <xf numFmtId="0" fontId="10" fillId="0" borderId="2" xfId="0" applyFont="1" applyFill="1" applyBorder="1"/>
    <xf numFmtId="49" fontId="10" fillId="0" borderId="2" xfId="0" applyNumberFormat="1" applyFont="1" applyFill="1" applyBorder="1" applyAlignment="1">
      <alignment horizontal="left"/>
    </xf>
    <xf numFmtId="0" fontId="10" fillId="0" borderId="3" xfId="0" applyFont="1" applyFill="1" applyBorder="1" applyAlignment="1"/>
    <xf numFmtId="0" fontId="10" fillId="0" borderId="4" xfId="0" applyFont="1" applyFill="1" applyBorder="1" applyAlignment="1"/>
    <xf numFmtId="0" fontId="10" fillId="0" borderId="5" xfId="0" applyFont="1" applyFill="1" applyBorder="1" applyAlignment="1"/>
    <xf numFmtId="0" fontId="10" fillId="0" borderId="2" xfId="0" applyFont="1" applyFill="1" applyBorder="1" applyAlignment="1">
      <alignment horizontal="left"/>
    </xf>
    <xf numFmtId="0" fontId="2" fillId="0" borderId="2" xfId="0" applyFont="1" applyBorder="1"/>
    <xf numFmtId="0" fontId="1" fillId="0" borderId="2" xfId="0" applyFont="1" applyBorder="1"/>
    <xf numFmtId="0" fontId="2" fillId="2" borderId="2" xfId="0" applyFont="1" applyFill="1" applyBorder="1"/>
    <xf numFmtId="0" fontId="1" fillId="0" borderId="0" xfId="1" applyFont="1" applyBorder="1" applyAlignment="1">
      <alignment horizontal="center"/>
    </xf>
    <xf numFmtId="0" fontId="1" fillId="0" borderId="0" xfId="1" applyFont="1" applyBorder="1"/>
    <xf numFmtId="0" fontId="2" fillId="0" borderId="2" xfId="0" applyFont="1" applyFill="1" applyBorder="1"/>
    <xf numFmtId="0" fontId="3" fillId="0" borderId="2" xfId="0" applyFont="1" applyFill="1" applyBorder="1" applyAlignment="1">
      <alignment horizontal="left"/>
    </xf>
    <xf numFmtId="0" fontId="2" fillId="0" borderId="6" xfId="0" applyFont="1" applyBorder="1"/>
    <xf numFmtId="164" fontId="2" fillId="0" borderId="2" xfId="0" applyNumberFormat="1" applyFont="1" applyBorder="1"/>
    <xf numFmtId="3" fontId="1" fillId="0" borderId="7" xfId="0" applyNumberFormat="1" applyFont="1" applyBorder="1"/>
    <xf numFmtId="3" fontId="2" fillId="2" borderId="8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7" xfId="0" applyFont="1" applyBorder="1"/>
    <xf numFmtId="3" fontId="1" fillId="0" borderId="9" xfId="0" applyNumberFormat="1" applyFont="1" applyBorder="1"/>
    <xf numFmtId="0" fontId="1" fillId="0" borderId="10" xfId="0" applyFont="1" applyBorder="1"/>
    <xf numFmtId="3" fontId="1" fillId="0" borderId="11" xfId="0" applyNumberFormat="1" applyFont="1" applyBorder="1"/>
    <xf numFmtId="3" fontId="4" fillId="0" borderId="2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1" fillId="0" borderId="3" xfId="0" applyFont="1" applyBorder="1"/>
    <xf numFmtId="0" fontId="2" fillId="0" borderId="3" xfId="0" applyFont="1" applyBorder="1"/>
    <xf numFmtId="0" fontId="2" fillId="0" borderId="12" xfId="0" applyFont="1" applyBorder="1"/>
    <xf numFmtId="0" fontId="1" fillId="0" borderId="6" xfId="0" applyFont="1" applyBorder="1"/>
    <xf numFmtId="0" fontId="1" fillId="0" borderId="13" xfId="0" applyFont="1" applyBorder="1"/>
    <xf numFmtId="0" fontId="2" fillId="0" borderId="13" xfId="0" applyFont="1" applyBorder="1"/>
    <xf numFmtId="0" fontId="1" fillId="0" borderId="12" xfId="0" applyFont="1" applyBorder="1"/>
    <xf numFmtId="3" fontId="1" fillId="0" borderId="2" xfId="0" applyNumberFormat="1" applyFont="1" applyBorder="1"/>
    <xf numFmtId="3" fontId="1" fillId="0" borderId="2" xfId="1" applyNumberFormat="1" applyFont="1" applyBorder="1"/>
    <xf numFmtId="3" fontId="1" fillId="0" borderId="14" xfId="1" applyNumberFormat="1" applyFont="1" applyBorder="1"/>
    <xf numFmtId="3" fontId="2" fillId="0" borderId="12" xfId="0" applyNumberFormat="1" applyFont="1" applyBorder="1"/>
    <xf numFmtId="3" fontId="2" fillId="0" borderId="11" xfId="0" applyNumberFormat="1" applyFont="1" applyBorder="1"/>
    <xf numFmtId="3" fontId="2" fillId="0" borderId="15" xfId="0" applyNumberFormat="1" applyFont="1" applyBorder="1"/>
    <xf numFmtId="3" fontId="2" fillId="0" borderId="2" xfId="0" applyNumberFormat="1" applyFont="1" applyBorder="1"/>
    <xf numFmtId="3" fontId="2" fillId="0" borderId="2" xfId="1" applyNumberFormat="1" applyFont="1" applyBorder="1"/>
    <xf numFmtId="3" fontId="2" fillId="0" borderId="14" xfId="1" applyNumberFormat="1" applyFont="1" applyBorder="1"/>
    <xf numFmtId="0" fontId="1" fillId="3" borderId="11" xfId="0" applyFont="1" applyFill="1" applyBorder="1"/>
    <xf numFmtId="3" fontId="2" fillId="3" borderId="11" xfId="0" applyNumberFormat="1" applyFont="1" applyFill="1" applyBorder="1"/>
    <xf numFmtId="3" fontId="4" fillId="0" borderId="2" xfId="0" applyNumberFormat="1" applyFont="1" applyFill="1" applyBorder="1" applyAlignment="1">
      <alignment horizontal="right" wrapText="1"/>
    </xf>
    <xf numFmtId="0" fontId="12" fillId="0" borderId="0" xfId="2" applyFill="1" applyProtection="1"/>
    <xf numFmtId="0" fontId="12" fillId="0" borderId="0" xfId="2" applyFill="1" applyProtection="1">
      <protection locked="0"/>
    </xf>
    <xf numFmtId="0" fontId="13" fillId="0" borderId="0" xfId="0" applyFont="1" applyFill="1" applyAlignment="1">
      <alignment horizontal="right"/>
    </xf>
    <xf numFmtId="0" fontId="14" fillId="0" borderId="16" xfId="2" applyFont="1" applyFill="1" applyBorder="1" applyAlignment="1" applyProtection="1">
      <alignment horizontal="center" vertical="center" wrapText="1"/>
    </xf>
    <xf numFmtId="0" fontId="14" fillId="0" borderId="17" xfId="2" applyFont="1" applyFill="1" applyBorder="1" applyAlignment="1" applyProtection="1">
      <alignment horizontal="center" vertical="center"/>
    </xf>
    <xf numFmtId="0" fontId="14" fillId="0" borderId="18" xfId="2" applyFont="1" applyFill="1" applyBorder="1" applyAlignment="1" applyProtection="1">
      <alignment horizontal="center" vertical="center"/>
    </xf>
    <xf numFmtId="0" fontId="15" fillId="0" borderId="19" xfId="2" applyFont="1" applyFill="1" applyBorder="1" applyAlignment="1" applyProtection="1">
      <alignment horizontal="left" vertical="center" indent="1"/>
    </xf>
    <xf numFmtId="0" fontId="15" fillId="0" borderId="20" xfId="2" applyFont="1" applyFill="1" applyBorder="1" applyAlignment="1" applyProtection="1">
      <alignment horizontal="left" vertical="center" indent="1"/>
    </xf>
    <xf numFmtId="0" fontId="15" fillId="0" borderId="11" xfId="2" applyFont="1" applyFill="1" applyBorder="1" applyAlignment="1" applyProtection="1">
      <alignment horizontal="left" vertical="center" wrapText="1" indent="1"/>
    </xf>
    <xf numFmtId="165" fontId="15" fillId="0" borderId="11" xfId="2" applyNumberFormat="1" applyFont="1" applyFill="1" applyBorder="1" applyAlignment="1" applyProtection="1">
      <alignment vertical="center"/>
      <protection locked="0"/>
    </xf>
    <xf numFmtId="165" fontId="15" fillId="0" borderId="21" xfId="2" applyNumberFormat="1" applyFont="1" applyFill="1" applyBorder="1" applyAlignment="1" applyProtection="1">
      <alignment vertical="center"/>
    </xf>
    <xf numFmtId="0" fontId="15" fillId="0" borderId="22" xfId="2" applyFont="1" applyFill="1" applyBorder="1" applyAlignment="1" applyProtection="1">
      <alignment horizontal="left" vertical="center" wrapText="1" indent="1"/>
    </xf>
    <xf numFmtId="165" fontId="15" fillId="0" borderId="22" xfId="2" applyNumberFormat="1" applyFont="1" applyFill="1" applyBorder="1" applyAlignment="1" applyProtection="1">
      <alignment vertical="center"/>
      <protection locked="0"/>
    </xf>
    <xf numFmtId="165" fontId="15" fillId="0" borderId="23" xfId="2" applyNumberFormat="1" applyFont="1" applyFill="1" applyBorder="1" applyAlignment="1" applyProtection="1">
      <alignment vertical="center"/>
    </xf>
    <xf numFmtId="0" fontId="15" fillId="0" borderId="11" xfId="2" applyFont="1" applyFill="1" applyBorder="1" applyAlignment="1" applyProtection="1">
      <alignment horizontal="left" vertical="center" indent="1"/>
    </xf>
    <xf numFmtId="0" fontId="17" fillId="0" borderId="24" xfId="2" applyFont="1" applyFill="1" applyBorder="1" applyAlignment="1" applyProtection="1">
      <alignment horizontal="left" vertical="center" indent="1"/>
    </xf>
    <xf numFmtId="165" fontId="18" fillId="0" borderId="24" xfId="2" applyNumberFormat="1" applyFont="1" applyFill="1" applyBorder="1" applyAlignment="1" applyProtection="1">
      <alignment vertical="center"/>
    </xf>
    <xf numFmtId="165" fontId="18" fillId="0" borderId="25" xfId="2" applyNumberFormat="1" applyFont="1" applyFill="1" applyBorder="1" applyAlignment="1" applyProtection="1">
      <alignment vertical="center"/>
    </xf>
    <xf numFmtId="0" fontId="15" fillId="0" borderId="26" xfId="2" applyFont="1" applyFill="1" applyBorder="1" applyAlignment="1" applyProtection="1">
      <alignment horizontal="left" vertical="center" indent="1"/>
    </xf>
    <xf numFmtId="0" fontId="15" fillId="0" borderId="22" xfId="2" applyFont="1" applyFill="1" applyBorder="1" applyAlignment="1" applyProtection="1">
      <alignment horizontal="left" vertical="center" indent="1"/>
    </xf>
    <xf numFmtId="0" fontId="18" fillId="0" borderId="19" xfId="2" applyFont="1" applyFill="1" applyBorder="1" applyAlignment="1" applyProtection="1">
      <alignment horizontal="left" vertical="center" indent="1"/>
    </xf>
    <xf numFmtId="0" fontId="17" fillId="0" borderId="24" xfId="2" applyFont="1" applyFill="1" applyBorder="1" applyAlignment="1" applyProtection="1">
      <alignment horizontal="left" indent="1"/>
    </xf>
    <xf numFmtId="165" fontId="18" fillId="0" borderId="24" xfId="2" applyNumberFormat="1" applyFont="1" applyFill="1" applyBorder="1" applyProtection="1"/>
    <xf numFmtId="165" fontId="18" fillId="0" borderId="25" xfId="2" applyNumberFormat="1" applyFont="1" applyFill="1" applyBorder="1" applyProtection="1"/>
    <xf numFmtId="0" fontId="10" fillId="0" borderId="12" xfId="0" applyFont="1" applyFill="1" applyBorder="1"/>
    <xf numFmtId="0" fontId="10" fillId="0" borderId="12" xfId="0" applyFont="1" applyFill="1" applyBorder="1" applyAlignment="1">
      <alignment horizontal="left"/>
    </xf>
    <xf numFmtId="3" fontId="4" fillId="0" borderId="12" xfId="0" applyNumberFormat="1" applyFont="1" applyFill="1" applyBorder="1" applyAlignment="1">
      <alignment horizontal="right"/>
    </xf>
    <xf numFmtId="3" fontId="1" fillId="0" borderId="12" xfId="0" applyNumberFormat="1" applyFont="1" applyFill="1" applyBorder="1" applyAlignment="1">
      <alignment horizontal="right"/>
    </xf>
    <xf numFmtId="49" fontId="3" fillId="0" borderId="11" xfId="0" applyNumberFormat="1" applyFont="1" applyFill="1" applyBorder="1" applyAlignment="1">
      <alignment horizontal="right"/>
    </xf>
    <xf numFmtId="3" fontId="3" fillId="2" borderId="7" xfId="0" applyNumberFormat="1" applyFont="1" applyFill="1" applyBorder="1"/>
    <xf numFmtId="0" fontId="1" fillId="0" borderId="11" xfId="0" applyFont="1" applyBorder="1"/>
    <xf numFmtId="0" fontId="21" fillId="0" borderId="11" xfId="0" applyFont="1" applyBorder="1"/>
    <xf numFmtId="3" fontId="20" fillId="2" borderId="7" xfId="0" applyNumberFormat="1" applyFont="1" applyFill="1" applyBorder="1" applyAlignment="1">
      <alignment horizontal="right"/>
    </xf>
    <xf numFmtId="0" fontId="22" fillId="0" borderId="1" xfId="0" applyFont="1" applyBorder="1"/>
    <xf numFmtId="0" fontId="22" fillId="0" borderId="1" xfId="0" applyFont="1" applyBorder="1" applyAlignment="1">
      <alignment horizontal="left"/>
    </xf>
    <xf numFmtId="3" fontId="22" fillId="0" borderId="7" xfId="0" applyNumberFormat="1" applyFont="1" applyFill="1" applyBorder="1"/>
    <xf numFmtId="0" fontId="19" fillId="2" borderId="1" xfId="0" applyFont="1" applyFill="1" applyBorder="1"/>
    <xf numFmtId="3" fontId="19" fillId="2" borderId="7" xfId="0" applyNumberFormat="1" applyFont="1" applyFill="1" applyBorder="1"/>
    <xf numFmtId="3" fontId="22" fillId="0" borderId="7" xfId="0" applyNumberFormat="1" applyFont="1" applyBorder="1"/>
    <xf numFmtId="0" fontId="19" fillId="0" borderId="1" xfId="0" applyFont="1" applyBorder="1"/>
    <xf numFmtId="0" fontId="22" fillId="2" borderId="1" xfId="0" applyFont="1" applyFill="1" applyBorder="1" applyAlignment="1">
      <alignment horizontal="left"/>
    </xf>
    <xf numFmtId="0" fontId="19" fillId="0" borderId="0" xfId="0" applyFont="1" applyBorder="1"/>
    <xf numFmtId="3" fontId="19" fillId="0" borderId="0" xfId="0" applyNumberFormat="1" applyFont="1" applyBorder="1"/>
    <xf numFmtId="0" fontId="19" fillId="2" borderId="1" xfId="0" applyFont="1" applyFill="1" applyBorder="1" applyAlignment="1">
      <alignment horizontal="left"/>
    </xf>
    <xf numFmtId="0" fontId="22" fillId="0" borderId="1" xfId="0" applyFont="1" applyBorder="1" applyAlignment="1">
      <alignment horizontal="justify"/>
    </xf>
    <xf numFmtId="0" fontId="19" fillId="2" borderId="1" xfId="0" applyFont="1" applyFill="1" applyBorder="1" applyAlignment="1">
      <alignment horizontal="justify"/>
    </xf>
    <xf numFmtId="0" fontId="22" fillId="2" borderId="1" xfId="0" applyFont="1" applyFill="1" applyBorder="1"/>
    <xf numFmtId="0" fontId="20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3" fontId="3" fillId="2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vertical="center"/>
    </xf>
    <xf numFmtId="3" fontId="2" fillId="2" borderId="7" xfId="0" applyNumberFormat="1" applyFont="1" applyFill="1" applyBorder="1"/>
    <xf numFmtId="3" fontId="2" fillId="0" borderId="7" xfId="0" applyNumberFormat="1" applyFont="1" applyBorder="1"/>
    <xf numFmtId="3" fontId="1" fillId="0" borderId="7" xfId="0" applyNumberFormat="1" applyFont="1" applyFill="1" applyBorder="1"/>
    <xf numFmtId="0" fontId="0" fillId="0" borderId="11" xfId="0" applyBorder="1"/>
    <xf numFmtId="0" fontId="1" fillId="0" borderId="27" xfId="0" applyFont="1" applyBorder="1"/>
    <xf numFmtId="0" fontId="1" fillId="0" borderId="28" xfId="0" applyFont="1" applyBorder="1"/>
    <xf numFmtId="3" fontId="1" fillId="0" borderId="29" xfId="0" applyNumberFormat="1" applyFont="1" applyBorder="1"/>
    <xf numFmtId="3" fontId="2" fillId="0" borderId="7" xfId="0" applyNumberFormat="1" applyFont="1" applyFill="1" applyBorder="1"/>
    <xf numFmtId="3" fontId="2" fillId="0" borderId="11" xfId="0" applyNumberFormat="1" applyFont="1" applyFill="1" applyBorder="1"/>
    <xf numFmtId="3" fontId="1" fillId="0" borderId="11" xfId="0" applyNumberFormat="1" applyFont="1" applyFill="1" applyBorder="1"/>
    <xf numFmtId="3" fontId="3" fillId="2" borderId="7" xfId="0" applyNumberFormat="1" applyFont="1" applyFill="1" applyBorder="1" applyAlignment="1"/>
    <xf numFmtId="3" fontId="3" fillId="0" borderId="7" xfId="0" applyNumberFormat="1" applyFont="1" applyFill="1" applyBorder="1" applyAlignment="1"/>
    <xf numFmtId="3" fontId="4" fillId="0" borderId="7" xfId="0" applyNumberFormat="1" applyFont="1" applyFill="1" applyBorder="1" applyAlignment="1"/>
    <xf numFmtId="3" fontId="7" fillId="0" borderId="7" xfId="0" applyNumberFormat="1" applyFont="1" applyFill="1" applyBorder="1" applyAlignment="1"/>
    <xf numFmtId="3" fontId="1" fillId="0" borderId="7" xfId="0" applyNumberFormat="1" applyFont="1" applyFill="1" applyBorder="1" applyAlignment="1"/>
    <xf numFmtId="3" fontId="9" fillId="0" borderId="7" xfId="0" applyNumberFormat="1" applyFont="1" applyFill="1" applyBorder="1" applyAlignment="1"/>
    <xf numFmtId="3" fontId="2" fillId="0" borderId="7" xfId="0" applyNumberFormat="1" applyFont="1" applyFill="1" applyBorder="1" applyAlignment="1"/>
    <xf numFmtId="3" fontId="4" fillId="0" borderId="7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right" wrapText="1"/>
    </xf>
    <xf numFmtId="3" fontId="2" fillId="0" borderId="7" xfId="0" applyNumberFormat="1" applyFont="1" applyFill="1" applyBorder="1" applyAlignment="1">
      <alignment horizontal="right" wrapText="1"/>
    </xf>
    <xf numFmtId="3" fontId="1" fillId="0" borderId="7" xfId="0" applyNumberFormat="1" applyFont="1" applyFill="1" applyBorder="1" applyAlignment="1">
      <alignment wrapText="1"/>
    </xf>
    <xf numFmtId="3" fontId="0" fillId="0" borderId="11" xfId="0" applyNumberFormat="1" applyBorder="1"/>
    <xf numFmtId="0" fontId="2" fillId="2" borderId="30" xfId="0" applyFont="1" applyFill="1" applyBorder="1"/>
    <xf numFmtId="0" fontId="1" fillId="0" borderId="30" xfId="0" applyFont="1" applyBorder="1"/>
    <xf numFmtId="0" fontId="2" fillId="0" borderId="30" xfId="0" applyFont="1" applyBorder="1"/>
    <xf numFmtId="3" fontId="3" fillId="2" borderId="8" xfId="0" applyNumberFormat="1" applyFont="1" applyFill="1" applyBorder="1" applyAlignment="1">
      <alignment vertical="center"/>
    </xf>
    <xf numFmtId="3" fontId="3" fillId="0" borderId="8" xfId="0" applyNumberFormat="1" applyFont="1" applyFill="1" applyBorder="1" applyAlignment="1">
      <alignment vertical="center"/>
    </xf>
    <xf numFmtId="0" fontId="2" fillId="2" borderId="31" xfId="0" applyFont="1" applyFill="1" applyBorder="1"/>
    <xf numFmtId="0" fontId="2" fillId="2" borderId="32" xfId="0" applyFont="1" applyFill="1" applyBorder="1"/>
    <xf numFmtId="3" fontId="2" fillId="2" borderId="33" xfId="0" applyNumberFormat="1" applyFont="1" applyFill="1" applyBorder="1"/>
    <xf numFmtId="3" fontId="2" fillId="0" borderId="8" xfId="0" applyNumberFormat="1" applyFont="1" applyBorder="1"/>
    <xf numFmtId="3" fontId="1" fillId="0" borderId="34" xfId="0" applyNumberFormat="1" applyFont="1" applyBorder="1"/>
    <xf numFmtId="3" fontId="2" fillId="2" borderId="35" xfId="0" applyNumberFormat="1" applyFont="1" applyFill="1" applyBorder="1"/>
    <xf numFmtId="3" fontId="3" fillId="3" borderId="7" xfId="0" applyNumberFormat="1" applyFont="1" applyFill="1" applyBorder="1" applyAlignment="1">
      <alignment vertical="center"/>
    </xf>
    <xf numFmtId="0" fontId="2" fillId="3" borderId="7" xfId="0" applyFont="1" applyFill="1" applyBorder="1"/>
    <xf numFmtId="0" fontId="2" fillId="0" borderId="7" xfId="0" applyFont="1" applyBorder="1"/>
    <xf numFmtId="3" fontId="21" fillId="0" borderId="11" xfId="0" applyNumberFormat="1" applyFont="1" applyBorder="1"/>
    <xf numFmtId="3" fontId="20" fillId="3" borderId="11" xfId="0" applyNumberFormat="1" applyFont="1" applyFill="1" applyBorder="1"/>
    <xf numFmtId="0" fontId="4" fillId="0" borderId="2" xfId="0" applyFont="1" applyFill="1" applyBorder="1"/>
    <xf numFmtId="3" fontId="4" fillId="0" borderId="2" xfId="0" applyNumberFormat="1" applyFont="1" applyFill="1" applyBorder="1" applyAlignment="1">
      <alignment horizontal="left"/>
    </xf>
    <xf numFmtId="3" fontId="1" fillId="0" borderId="2" xfId="0" applyNumberFormat="1" applyFont="1" applyFill="1" applyBorder="1"/>
    <xf numFmtId="3" fontId="2" fillId="0" borderId="2" xfId="0" applyNumberFormat="1" applyFont="1" applyFill="1" applyBorder="1"/>
    <xf numFmtId="0" fontId="3" fillId="2" borderId="30" xfId="0" applyFont="1" applyFill="1" applyBorder="1"/>
    <xf numFmtId="3" fontId="3" fillId="2" borderId="8" xfId="0" applyNumberFormat="1" applyFont="1" applyFill="1" applyBorder="1" applyAlignment="1"/>
    <xf numFmtId="0" fontId="3" fillId="0" borderId="30" xfId="0" applyFont="1" applyFill="1" applyBorder="1"/>
    <xf numFmtId="3" fontId="3" fillId="0" borderId="8" xfId="0" applyNumberFormat="1" applyFont="1" applyFill="1" applyBorder="1" applyAlignment="1"/>
    <xf numFmtId="0" fontId="4" fillId="0" borderId="30" xfId="0" applyFont="1" applyFill="1" applyBorder="1"/>
    <xf numFmtId="0" fontId="7" fillId="0" borderId="30" xfId="0" applyFont="1" applyFill="1" applyBorder="1"/>
    <xf numFmtId="164" fontId="3" fillId="0" borderId="30" xfId="0" applyNumberFormat="1" applyFont="1" applyFill="1" applyBorder="1"/>
    <xf numFmtId="164" fontId="4" fillId="0" borderId="30" xfId="0" applyNumberFormat="1" applyFont="1" applyFill="1" applyBorder="1"/>
    <xf numFmtId="0" fontId="4" fillId="2" borderId="30" xfId="0" applyFont="1" applyFill="1" applyBorder="1"/>
    <xf numFmtId="3" fontId="1" fillId="0" borderId="8" xfId="0" applyNumberFormat="1" applyFont="1" applyFill="1" applyBorder="1"/>
    <xf numFmtId="0" fontId="3" fillId="0" borderId="31" xfId="0" applyFont="1" applyFill="1" applyBorder="1"/>
    <xf numFmtId="0" fontId="3" fillId="0" borderId="32" xfId="0" applyFont="1" applyFill="1" applyBorder="1" applyAlignment="1">
      <alignment horizontal="left"/>
    </xf>
    <xf numFmtId="3" fontId="2" fillId="0" borderId="33" xfId="0" applyNumberFormat="1" applyFont="1" applyFill="1" applyBorder="1"/>
    <xf numFmtId="3" fontId="2" fillId="0" borderId="35" xfId="0" applyNumberFormat="1" applyFont="1" applyFill="1" applyBorder="1"/>
    <xf numFmtId="0" fontId="3" fillId="3" borderId="2" xfId="0" applyFont="1" applyFill="1" applyBorder="1"/>
    <xf numFmtId="0" fontId="3" fillId="3" borderId="3" xfId="0" applyFont="1" applyFill="1" applyBorder="1" applyAlignment="1"/>
    <xf numFmtId="0" fontId="3" fillId="3" borderId="12" xfId="0" applyFont="1" applyFill="1" applyBorder="1"/>
    <xf numFmtId="3" fontId="1" fillId="0" borderId="0" xfId="0" applyNumberFormat="1" applyFont="1"/>
    <xf numFmtId="3" fontId="2" fillId="0" borderId="11" xfId="0" applyNumberFormat="1" applyFont="1" applyBorder="1" applyAlignment="1">
      <alignment horizontal="center" wrapText="1"/>
    </xf>
    <xf numFmtId="0" fontId="19" fillId="2" borderId="1" xfId="0" applyFont="1" applyFill="1" applyBorder="1" applyAlignment="1"/>
    <xf numFmtId="0" fontId="19" fillId="2" borderId="1" xfId="0" applyFont="1" applyFill="1" applyBorder="1" applyAlignment="1">
      <alignment horizontal="left"/>
    </xf>
    <xf numFmtId="0" fontId="19" fillId="0" borderId="1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wrapText="1"/>
    </xf>
    <xf numFmtId="0" fontId="20" fillId="0" borderId="27" xfId="0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0" fontId="20" fillId="0" borderId="11" xfId="0" applyFont="1" applyBorder="1" applyAlignment="1">
      <alignment horizontal="center" wrapText="1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2" fillId="0" borderId="27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1" fillId="0" borderId="40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1" fillId="0" borderId="43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44" xfId="0" applyFont="1" applyFill="1" applyBorder="1" applyAlignment="1">
      <alignment horizontal="left"/>
    </xf>
    <xf numFmtId="0" fontId="3" fillId="0" borderId="45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right"/>
    </xf>
    <xf numFmtId="0" fontId="2" fillId="0" borderId="4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5" xfId="1" applyFont="1" applyBorder="1" applyAlignment="1">
      <alignment horizontal="center" wrapText="1"/>
    </xf>
    <xf numFmtId="0" fontId="2" fillId="0" borderId="46" xfId="1" applyFont="1" applyBorder="1" applyAlignment="1">
      <alignment horizontal="center" wrapText="1"/>
    </xf>
    <xf numFmtId="0" fontId="1" fillId="0" borderId="0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2" fillId="0" borderId="9" xfId="1" applyFont="1" applyBorder="1" applyAlignment="1">
      <alignment horizontal="center" wrapText="1"/>
    </xf>
    <xf numFmtId="0" fontId="16" fillId="0" borderId="47" xfId="2" applyFont="1" applyFill="1" applyBorder="1" applyAlignment="1" applyProtection="1">
      <alignment horizontal="left" vertical="center" indent="1"/>
    </xf>
    <xf numFmtId="0" fontId="16" fillId="0" borderId="48" xfId="2" applyFont="1" applyFill="1" applyBorder="1" applyAlignment="1" applyProtection="1">
      <alignment horizontal="left" vertical="center" indent="1"/>
    </xf>
    <xf numFmtId="0" fontId="16" fillId="0" borderId="49" xfId="2" applyFont="1" applyFill="1" applyBorder="1" applyAlignment="1" applyProtection="1">
      <alignment horizontal="left" vertical="center" indent="1"/>
    </xf>
    <xf numFmtId="0" fontId="11" fillId="0" borderId="0" xfId="2" applyFont="1" applyFill="1" applyAlignment="1" applyProtection="1">
      <alignment horizontal="center" wrapText="1"/>
    </xf>
    <xf numFmtId="0" fontId="11" fillId="0" borderId="0" xfId="2" applyFont="1" applyFill="1" applyAlignment="1" applyProtection="1">
      <alignment horizontal="center"/>
    </xf>
  </cellXfs>
  <cellStyles count="3">
    <cellStyle name="Normál" xfId="0" builtinId="0"/>
    <cellStyle name="Normál_2010. évi költségvetés mellékletek" xfId="1"/>
    <cellStyle name="Normál_SEGEDLETEK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g1-barathine\k&#246;z&#246;s\10.%20TEST&#220;LETI%20&#220;L&#201;S\Test&#252;leti%20&#252;l&#233;sek%20anyaga%202015\Rendeletek\K&#225;ptalant&#243;ti\2015%20&#233;vi%20rendeletek\1_2015%20Ktg.vet&#233;si%20r.%20K.t&#243;ti%202015%20mell.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2.1.sz.mell  "/>
      <sheetName val="2.2.sz.mell  "/>
      <sheetName val="ELLENŐRZÉS-1.sz.2.a.sz.2.b.sz."/>
      <sheetName val="4.sz.mell."/>
      <sheetName val="3.sz.mell."/>
      <sheetName val="1.sz tájékoztató t."/>
      <sheetName val="2.sz tájékoztató t."/>
      <sheetName val="3.sz tájékoztató t."/>
    </sheetNames>
    <sheetDataSet>
      <sheetData sheetId="0">
        <row r="5">
          <cell r="A5" t="str">
            <v>2015. évi előirányzat BEVÉTELEK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F40"/>
  <sheetViews>
    <sheetView tabSelected="1" workbookViewId="0">
      <selection activeCell="K10" sqref="K10"/>
    </sheetView>
  </sheetViews>
  <sheetFormatPr defaultRowHeight="15.75"/>
  <cols>
    <col min="1" max="1" width="4.140625" style="1" customWidth="1"/>
    <col min="2" max="2" width="46.28515625" style="1" customWidth="1"/>
    <col min="3" max="6" width="11.5703125" style="1" customWidth="1"/>
    <col min="7" max="16384" width="9.140625" style="1"/>
  </cols>
  <sheetData>
    <row r="1" spans="1:6" ht="15.75" customHeight="1">
      <c r="A1" s="203"/>
      <c r="B1" s="203"/>
      <c r="C1" s="203"/>
    </row>
    <row r="2" spans="1:6" ht="15.75" customHeight="1">
      <c r="A2" s="203" t="s">
        <v>392</v>
      </c>
      <c r="B2" s="203"/>
      <c r="C2" s="203"/>
      <c r="D2" s="203"/>
      <c r="E2" s="203"/>
      <c r="F2" s="203"/>
    </row>
    <row r="3" spans="1:6" ht="15.75" customHeight="1">
      <c r="A3" s="204" t="s">
        <v>256</v>
      </c>
      <c r="B3" s="204"/>
      <c r="C3" s="204"/>
      <c r="D3" s="204"/>
      <c r="E3" s="204"/>
      <c r="F3" s="204"/>
    </row>
    <row r="4" spans="1:6" ht="15.75" customHeight="1">
      <c r="A4" s="204" t="s">
        <v>250</v>
      </c>
      <c r="B4" s="204"/>
      <c r="C4" s="204"/>
      <c r="D4" s="204"/>
      <c r="E4" s="204"/>
      <c r="F4" s="204"/>
    </row>
    <row r="5" spans="1:6" ht="15.75" customHeight="1">
      <c r="A5" s="2"/>
      <c r="B5" s="2"/>
      <c r="C5" s="2"/>
    </row>
    <row r="6" spans="1:6" ht="15.75" customHeight="1">
      <c r="B6" s="3"/>
      <c r="F6" s="3" t="s">
        <v>358</v>
      </c>
    </row>
    <row r="7" spans="1:6" ht="15.75" customHeight="1">
      <c r="A7" s="198" t="s">
        <v>0</v>
      </c>
      <c r="B7" s="198"/>
      <c r="C7" s="199" t="s">
        <v>1</v>
      </c>
      <c r="D7" s="200" t="s">
        <v>375</v>
      </c>
      <c r="E7" s="201"/>
      <c r="F7" s="202" t="s">
        <v>378</v>
      </c>
    </row>
    <row r="8" spans="1:6" ht="30" customHeight="1">
      <c r="A8" s="198"/>
      <c r="B8" s="198"/>
      <c r="C8" s="199"/>
      <c r="D8" s="130" t="s">
        <v>376</v>
      </c>
      <c r="E8" s="130" t="s">
        <v>377</v>
      </c>
      <c r="F8" s="202"/>
    </row>
    <row r="9" spans="1:6" ht="15.75" customHeight="1">
      <c r="A9" s="196" t="s">
        <v>2</v>
      </c>
      <c r="B9" s="196"/>
      <c r="C9" s="115">
        <f>SUM(C10:C13)</f>
        <v>30109000</v>
      </c>
      <c r="D9" s="115">
        <f>SUM(D10:D13)</f>
        <v>0</v>
      </c>
      <c r="E9" s="115">
        <f>SUM(E10:E13)</f>
        <v>75914</v>
      </c>
      <c r="F9" s="115">
        <f>SUM(F10:F13)</f>
        <v>30184914</v>
      </c>
    </row>
    <row r="10" spans="1:6" ht="15.75" customHeight="1">
      <c r="A10" s="116" t="s">
        <v>3</v>
      </c>
      <c r="B10" s="117" t="s">
        <v>4</v>
      </c>
      <c r="C10" s="118">
        <v>22347000</v>
      </c>
      <c r="D10" s="171">
        <v>0</v>
      </c>
      <c r="E10" s="171">
        <v>25914</v>
      </c>
      <c r="F10" s="171">
        <f>SUM(C10:E10)</f>
        <v>22372914</v>
      </c>
    </row>
    <row r="11" spans="1:6" ht="15.75" customHeight="1">
      <c r="A11" s="116" t="s">
        <v>5</v>
      </c>
      <c r="B11" s="117" t="s">
        <v>6</v>
      </c>
      <c r="C11" s="118">
        <v>7160000</v>
      </c>
      <c r="D11" s="171">
        <v>0</v>
      </c>
      <c r="E11" s="171">
        <v>0</v>
      </c>
      <c r="F11" s="171">
        <f t="shared" ref="F11:F22" si="0">SUM(C11:E11)</f>
        <v>7160000</v>
      </c>
    </row>
    <row r="12" spans="1:6" ht="15.75" customHeight="1">
      <c r="A12" s="116" t="s">
        <v>7</v>
      </c>
      <c r="B12" s="117" t="s">
        <v>8</v>
      </c>
      <c r="C12" s="118">
        <v>602000</v>
      </c>
      <c r="D12" s="171">
        <v>0</v>
      </c>
      <c r="E12" s="171">
        <v>0</v>
      </c>
      <c r="F12" s="171">
        <f t="shared" si="0"/>
        <v>602000</v>
      </c>
    </row>
    <row r="13" spans="1:6" ht="15.75" customHeight="1">
      <c r="A13" s="116" t="s">
        <v>9</v>
      </c>
      <c r="B13" s="117" t="s">
        <v>10</v>
      </c>
      <c r="C13" s="118">
        <v>0</v>
      </c>
      <c r="D13" s="171">
        <v>0</v>
      </c>
      <c r="E13" s="171">
        <v>50000</v>
      </c>
      <c r="F13" s="171">
        <f t="shared" si="0"/>
        <v>50000</v>
      </c>
    </row>
    <row r="14" spans="1:6" ht="15.75" customHeight="1">
      <c r="A14" s="116"/>
      <c r="B14" s="117"/>
      <c r="C14" s="118"/>
      <c r="D14" s="171"/>
      <c r="E14" s="171"/>
      <c r="F14" s="171">
        <f t="shared" si="0"/>
        <v>0</v>
      </c>
    </row>
    <row r="15" spans="1:6" ht="15.75" customHeight="1">
      <c r="A15" s="119" t="s">
        <v>11</v>
      </c>
      <c r="B15" s="119"/>
      <c r="C15" s="120">
        <f>SUM(C16:C18)</f>
        <v>240000</v>
      </c>
      <c r="D15" s="120">
        <f>SUM(D16:D18)</f>
        <v>0</v>
      </c>
      <c r="E15" s="120">
        <f>SUM(E16:E18)</f>
        <v>858345</v>
      </c>
      <c r="F15" s="172">
        <f t="shared" si="0"/>
        <v>1098345</v>
      </c>
    </row>
    <row r="16" spans="1:6" ht="15.75" customHeight="1">
      <c r="A16" s="116" t="s">
        <v>12</v>
      </c>
      <c r="B16" s="116" t="s">
        <v>13</v>
      </c>
      <c r="C16" s="118"/>
      <c r="D16" s="171"/>
      <c r="E16" s="171"/>
      <c r="F16" s="171">
        <f t="shared" si="0"/>
        <v>0</v>
      </c>
    </row>
    <row r="17" spans="1:6" ht="15.75" customHeight="1">
      <c r="A17" s="116" t="s">
        <v>14</v>
      </c>
      <c r="B17" s="117" t="s">
        <v>15</v>
      </c>
      <c r="C17" s="121">
        <v>240000</v>
      </c>
      <c r="D17" s="171">
        <v>0</v>
      </c>
      <c r="E17" s="171">
        <v>858345</v>
      </c>
      <c r="F17" s="171">
        <f t="shared" si="0"/>
        <v>1098345</v>
      </c>
    </row>
    <row r="18" spans="1:6" ht="15.75" customHeight="1">
      <c r="A18" s="116" t="s">
        <v>16</v>
      </c>
      <c r="B18" s="117" t="s">
        <v>17</v>
      </c>
      <c r="C18" s="121"/>
      <c r="D18" s="171"/>
      <c r="E18" s="171"/>
      <c r="F18" s="171">
        <f t="shared" si="0"/>
        <v>0</v>
      </c>
    </row>
    <row r="19" spans="1:6" ht="15.75" customHeight="1">
      <c r="A19" s="122"/>
      <c r="B19" s="117"/>
      <c r="C19" s="121"/>
      <c r="D19" s="171"/>
      <c r="E19" s="171"/>
      <c r="F19" s="171">
        <f t="shared" si="0"/>
        <v>0</v>
      </c>
    </row>
    <row r="20" spans="1:6" ht="15.75" customHeight="1">
      <c r="A20" s="119" t="s">
        <v>18</v>
      </c>
      <c r="B20" s="123"/>
      <c r="C20" s="120">
        <f>SUM(C21)</f>
        <v>9053000</v>
      </c>
      <c r="D20" s="120">
        <f>SUM(D21)</f>
        <v>0</v>
      </c>
      <c r="E20" s="120">
        <f>SUM(E21)</f>
        <v>1368832</v>
      </c>
      <c r="F20" s="172">
        <f t="shared" si="0"/>
        <v>10421832</v>
      </c>
    </row>
    <row r="21" spans="1:6" ht="15.75" customHeight="1">
      <c r="A21" s="116" t="s">
        <v>19</v>
      </c>
      <c r="B21" s="117" t="s">
        <v>18</v>
      </c>
      <c r="C21" s="121">
        <v>9053000</v>
      </c>
      <c r="D21" s="171">
        <v>0</v>
      </c>
      <c r="E21" s="171">
        <v>1368832</v>
      </c>
      <c r="F21" s="171">
        <f t="shared" si="0"/>
        <v>10421832</v>
      </c>
    </row>
    <row r="22" spans="1:6" ht="15.75" customHeight="1">
      <c r="A22" s="116"/>
      <c r="B22" s="117"/>
      <c r="C22" s="121"/>
      <c r="D22" s="171"/>
      <c r="E22" s="171"/>
      <c r="F22" s="171">
        <f t="shared" si="0"/>
        <v>0</v>
      </c>
    </row>
    <row r="23" spans="1:6" ht="15.75" customHeight="1">
      <c r="A23" s="119" t="s">
        <v>20</v>
      </c>
      <c r="B23" s="119"/>
      <c r="C23" s="120">
        <f>SUM(C9+C15+C20)</f>
        <v>39402000</v>
      </c>
      <c r="D23" s="120">
        <f>SUM(D9+D15+D20)</f>
        <v>0</v>
      </c>
      <c r="E23" s="120">
        <f>SUM(E9+E15+E20)</f>
        <v>2303091</v>
      </c>
      <c r="F23" s="120">
        <f>SUM(F9+F15+F20)</f>
        <v>41705091</v>
      </c>
    </row>
    <row r="24" spans="1:6" ht="15.75" customHeight="1">
      <c r="A24" s="124"/>
      <c r="B24" s="124"/>
      <c r="C24" s="125"/>
      <c r="D24" s="171"/>
      <c r="E24" s="171"/>
      <c r="F24" s="171"/>
    </row>
    <row r="25" spans="1:6" ht="15.75" customHeight="1">
      <c r="A25" s="197" t="s">
        <v>21</v>
      </c>
      <c r="B25" s="197"/>
      <c r="C25" s="120">
        <f>SUM(C26:C30)</f>
        <v>31450000</v>
      </c>
      <c r="D25" s="120">
        <f>SUM(D26:D30)</f>
        <v>0</v>
      </c>
      <c r="E25" s="120">
        <f>SUM(E26:E30)</f>
        <v>1706259</v>
      </c>
      <c r="F25" s="120">
        <f>SUM(F26:F30)</f>
        <v>33156259</v>
      </c>
    </row>
    <row r="26" spans="1:6" ht="15.75" customHeight="1">
      <c r="A26" s="116" t="s">
        <v>22</v>
      </c>
      <c r="B26" s="127" t="s">
        <v>23</v>
      </c>
      <c r="C26" s="118">
        <v>9189000</v>
      </c>
      <c r="D26" s="171">
        <v>0</v>
      </c>
      <c r="E26" s="171">
        <v>166500</v>
      </c>
      <c r="F26" s="171">
        <f>SUM(C26:E26)</f>
        <v>9355500</v>
      </c>
    </row>
    <row r="27" spans="1:6" ht="15.75" customHeight="1">
      <c r="A27" s="116" t="s">
        <v>24</v>
      </c>
      <c r="B27" s="116" t="s">
        <v>25</v>
      </c>
      <c r="C27" s="118">
        <v>2128000</v>
      </c>
      <c r="D27" s="171">
        <v>0</v>
      </c>
      <c r="E27" s="171">
        <v>44955</v>
      </c>
      <c r="F27" s="171">
        <f>SUM(C27:E27)</f>
        <v>2172955</v>
      </c>
    </row>
    <row r="28" spans="1:6" ht="15.75" customHeight="1">
      <c r="A28" s="116" t="s">
        <v>26</v>
      </c>
      <c r="B28" s="117" t="s">
        <v>27</v>
      </c>
      <c r="C28" s="118">
        <v>10082000</v>
      </c>
      <c r="D28" s="171">
        <v>0</v>
      </c>
      <c r="E28" s="171">
        <v>0</v>
      </c>
      <c r="F28" s="171">
        <f>SUM(C28:E28)</f>
        <v>10082000</v>
      </c>
    </row>
    <row r="29" spans="1:6" ht="15.75" customHeight="1">
      <c r="A29" s="116" t="s">
        <v>28</v>
      </c>
      <c r="B29" s="127" t="s">
        <v>29</v>
      </c>
      <c r="C29" s="118">
        <v>1683000</v>
      </c>
      <c r="D29" s="171">
        <v>0</v>
      </c>
      <c r="E29" s="171">
        <v>0</v>
      </c>
      <c r="F29" s="171">
        <f>SUM(C29:E29)</f>
        <v>1683000</v>
      </c>
    </row>
    <row r="30" spans="1:6" ht="15.75" customHeight="1">
      <c r="A30" s="116" t="s">
        <v>30</v>
      </c>
      <c r="B30" s="127" t="s">
        <v>31</v>
      </c>
      <c r="C30" s="118">
        <v>8368000</v>
      </c>
      <c r="D30" s="171">
        <v>0</v>
      </c>
      <c r="E30" s="171">
        <v>1494804</v>
      </c>
      <c r="F30" s="171">
        <f>SUM(C30:E30)</f>
        <v>9862804</v>
      </c>
    </row>
    <row r="31" spans="1:6" ht="15.75" customHeight="1">
      <c r="A31" s="116"/>
      <c r="B31" s="127"/>
      <c r="C31" s="118"/>
      <c r="D31" s="171"/>
      <c r="E31" s="171"/>
      <c r="F31" s="171"/>
    </row>
    <row r="32" spans="1:6" ht="15.75" customHeight="1">
      <c r="A32" s="126" t="s">
        <v>32</v>
      </c>
      <c r="B32" s="128"/>
      <c r="C32" s="120">
        <f>SUM(C33:C35)</f>
        <v>7168000</v>
      </c>
      <c r="D32" s="120">
        <f>SUM(D33:D35)</f>
        <v>0</v>
      </c>
      <c r="E32" s="120">
        <f>SUM(E33:E35)</f>
        <v>0</v>
      </c>
      <c r="F32" s="120">
        <f>SUM(F33:F35)</f>
        <v>7168000</v>
      </c>
    </row>
    <row r="33" spans="1:6" ht="15.75" customHeight="1">
      <c r="A33" s="117" t="s">
        <v>33</v>
      </c>
      <c r="B33" s="127" t="s">
        <v>34</v>
      </c>
      <c r="C33" s="121"/>
      <c r="D33" s="171"/>
      <c r="E33" s="171"/>
      <c r="F33" s="171"/>
    </row>
    <row r="34" spans="1:6" ht="15.75" customHeight="1">
      <c r="A34" s="117" t="s">
        <v>35</v>
      </c>
      <c r="B34" s="127" t="s">
        <v>36</v>
      </c>
      <c r="C34" s="121">
        <v>7168000</v>
      </c>
      <c r="D34" s="171">
        <v>0</v>
      </c>
      <c r="E34" s="171">
        <v>0</v>
      </c>
      <c r="F34" s="171">
        <f>SUM(C34:E34)</f>
        <v>7168000</v>
      </c>
    </row>
    <row r="35" spans="1:6" ht="15.75" customHeight="1">
      <c r="A35" s="116" t="s">
        <v>37</v>
      </c>
      <c r="B35" s="116" t="s">
        <v>38</v>
      </c>
      <c r="C35" s="121"/>
      <c r="D35" s="171"/>
      <c r="E35" s="171"/>
      <c r="F35" s="171"/>
    </row>
    <row r="36" spans="1:6" ht="15.75" customHeight="1">
      <c r="A36" s="116"/>
      <c r="B36" s="116"/>
      <c r="C36" s="121"/>
      <c r="D36" s="171"/>
      <c r="E36" s="171"/>
      <c r="F36" s="171"/>
    </row>
    <row r="37" spans="1:6" ht="15.75" customHeight="1">
      <c r="A37" s="119" t="s">
        <v>39</v>
      </c>
      <c r="B37" s="129"/>
      <c r="C37" s="120">
        <f>SUM(C38)</f>
        <v>784000</v>
      </c>
      <c r="D37" s="120">
        <f>SUM(D38)</f>
        <v>0</v>
      </c>
      <c r="E37" s="120">
        <f>SUM(E38)</f>
        <v>596832</v>
      </c>
      <c r="F37" s="120">
        <f>SUM(F38)</f>
        <v>1380832</v>
      </c>
    </row>
    <row r="38" spans="1:6" ht="15.75" customHeight="1">
      <c r="A38" s="116" t="s">
        <v>40</v>
      </c>
      <c r="B38" s="116" t="s">
        <v>39</v>
      </c>
      <c r="C38" s="121">
        <v>784000</v>
      </c>
      <c r="D38" s="171">
        <v>0</v>
      </c>
      <c r="E38" s="171">
        <v>596832</v>
      </c>
      <c r="F38" s="171">
        <f>SUM(C38:E38)</f>
        <v>1380832</v>
      </c>
    </row>
    <row r="39" spans="1:6" ht="15.75" customHeight="1">
      <c r="A39" s="116"/>
      <c r="B39" s="116"/>
      <c r="C39" s="121"/>
      <c r="D39" s="171"/>
      <c r="E39" s="171"/>
      <c r="F39" s="171"/>
    </row>
    <row r="40" spans="1:6" ht="15.75" customHeight="1">
      <c r="A40" s="119" t="s">
        <v>41</v>
      </c>
      <c r="B40" s="119"/>
      <c r="C40" s="120">
        <f>SUM(C32,C25,C37)</f>
        <v>39402000</v>
      </c>
      <c r="D40" s="120">
        <f>SUM(D32,D25,D37)</f>
        <v>0</v>
      </c>
      <c r="E40" s="120">
        <f>SUM(E32,E25,E37)</f>
        <v>2303091</v>
      </c>
      <c r="F40" s="120">
        <f>SUM(F32,F25,F37)</f>
        <v>41705091</v>
      </c>
    </row>
  </sheetData>
  <sheetProtection selectLockedCells="1" selectUnlockedCells="1"/>
  <mergeCells count="10">
    <mergeCell ref="F7:F8"/>
    <mergeCell ref="A1:C1"/>
    <mergeCell ref="A2:F2"/>
    <mergeCell ref="A3:F3"/>
    <mergeCell ref="A4:F4"/>
    <mergeCell ref="A9:B9"/>
    <mergeCell ref="A25:B25"/>
    <mergeCell ref="A7:B8"/>
    <mergeCell ref="C7:C8"/>
    <mergeCell ref="D7:E7"/>
  </mergeCells>
  <phoneticPr fontId="0" type="noConversion"/>
  <printOptions headings="1"/>
  <pageMargins left="0.25" right="0.25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Munka2"/>
  <dimension ref="A1:I85"/>
  <sheetViews>
    <sheetView topLeftCell="A19" workbookViewId="0">
      <selection activeCell="M26" sqref="M26"/>
    </sheetView>
  </sheetViews>
  <sheetFormatPr defaultRowHeight="12.75"/>
  <cols>
    <col min="1" max="1" width="3.85546875" customWidth="1"/>
    <col min="2" max="2" width="4.5703125" customWidth="1"/>
    <col min="3" max="3" width="6.28515625" customWidth="1"/>
    <col min="4" max="4" width="2.42578125" customWidth="1"/>
    <col min="5" max="5" width="52.140625" customWidth="1"/>
    <col min="6" max="9" width="13.85546875" customWidth="1"/>
  </cols>
  <sheetData>
    <row r="1" spans="1:9" ht="15.75">
      <c r="A1" s="205"/>
      <c r="B1" s="205"/>
      <c r="C1" s="205"/>
      <c r="D1" s="205"/>
      <c r="E1" s="205"/>
      <c r="F1" s="205"/>
    </row>
    <row r="2" spans="1:9" ht="15.75">
      <c r="A2" s="203" t="s">
        <v>368</v>
      </c>
      <c r="B2" s="203"/>
      <c r="C2" s="203"/>
      <c r="D2" s="203"/>
      <c r="E2" s="203"/>
      <c r="F2" s="203"/>
      <c r="G2" s="203"/>
      <c r="H2" s="203"/>
      <c r="I2" s="203"/>
    </row>
    <row r="3" spans="1:9" ht="15" customHeight="1">
      <c r="A3" s="208" t="s">
        <v>256</v>
      </c>
      <c r="B3" s="208"/>
      <c r="C3" s="208"/>
      <c r="D3" s="208"/>
      <c r="E3" s="208"/>
      <c r="F3" s="208"/>
      <c r="G3" s="208"/>
      <c r="H3" s="208"/>
      <c r="I3" s="208"/>
    </row>
    <row r="4" spans="1:9" ht="15" customHeight="1">
      <c r="A4" s="208" t="s">
        <v>251</v>
      </c>
      <c r="B4" s="208"/>
      <c r="C4" s="208"/>
      <c r="D4" s="208"/>
      <c r="E4" s="208"/>
      <c r="F4" s="208"/>
      <c r="G4" s="208"/>
      <c r="H4" s="208"/>
      <c r="I4" s="208"/>
    </row>
    <row r="5" spans="1:9" ht="15" customHeight="1">
      <c r="A5" s="208" t="s">
        <v>42</v>
      </c>
      <c r="B5" s="208"/>
      <c r="C5" s="208"/>
      <c r="D5" s="208"/>
      <c r="E5" s="208"/>
      <c r="F5" s="208"/>
      <c r="G5" s="208"/>
      <c r="H5" s="208"/>
      <c r="I5" s="208"/>
    </row>
    <row r="6" spans="1:9" ht="15" customHeight="1">
      <c r="A6" s="7"/>
      <c r="B6" s="7"/>
      <c r="C6" s="7"/>
      <c r="D6" s="7"/>
      <c r="E6" s="7"/>
      <c r="F6" s="7"/>
    </row>
    <row r="7" spans="1:9" ht="15.75">
      <c r="B7" s="8"/>
      <c r="C7" s="8"/>
      <c r="D7" s="8"/>
      <c r="E7" s="9"/>
      <c r="I7" s="8" t="s">
        <v>358</v>
      </c>
    </row>
    <row r="8" spans="1:9" ht="15.75" customHeight="1">
      <c r="A8" s="210" t="s">
        <v>43</v>
      </c>
      <c r="B8" s="210"/>
      <c r="C8" s="210"/>
      <c r="D8" s="210"/>
      <c r="E8" s="210"/>
      <c r="F8" s="211" t="s">
        <v>1</v>
      </c>
      <c r="G8" s="206" t="s">
        <v>375</v>
      </c>
      <c r="H8" s="207"/>
      <c r="I8" s="209" t="s">
        <v>378</v>
      </c>
    </row>
    <row r="9" spans="1:9" ht="36.75" customHeight="1">
      <c r="A9" s="210"/>
      <c r="B9" s="210"/>
      <c r="C9" s="210"/>
      <c r="D9" s="210"/>
      <c r="E9" s="210"/>
      <c r="F9" s="211"/>
      <c r="G9" s="131" t="s">
        <v>376</v>
      </c>
      <c r="H9" s="131" t="s">
        <v>377</v>
      </c>
      <c r="I9" s="209"/>
    </row>
    <row r="10" spans="1:9" ht="15.75">
      <c r="A10" s="4" t="s">
        <v>44</v>
      </c>
      <c r="B10" s="10"/>
      <c r="C10" s="10"/>
      <c r="D10" s="10"/>
      <c r="E10" s="10"/>
      <c r="F10" s="132">
        <f>F11+F16</f>
        <v>756000</v>
      </c>
      <c r="G10" s="132">
        <f>G11+G16</f>
        <v>0</v>
      </c>
      <c r="H10" s="132">
        <f>H11+H16</f>
        <v>0</v>
      </c>
      <c r="I10" s="132">
        <f>I11+I16</f>
        <v>756000</v>
      </c>
    </row>
    <row r="11" spans="1:9" ht="15.75">
      <c r="A11" s="11" t="s">
        <v>7</v>
      </c>
      <c r="B11" s="11"/>
      <c r="C11" s="11" t="s">
        <v>8</v>
      </c>
      <c r="D11" s="11"/>
      <c r="E11" s="11"/>
      <c r="F11" s="133">
        <f>SUM(F12:F14)</f>
        <v>516000</v>
      </c>
      <c r="G11" s="133">
        <f>SUM(G12:G14)</f>
        <v>0</v>
      </c>
      <c r="H11" s="133">
        <f>SUM(H12:H14)</f>
        <v>0</v>
      </c>
      <c r="I11" s="133">
        <f>SUM(I12:I14)</f>
        <v>516000</v>
      </c>
    </row>
    <row r="12" spans="1:9" ht="15.75">
      <c r="A12" s="11"/>
      <c r="B12" s="11"/>
      <c r="C12" s="12" t="s">
        <v>46</v>
      </c>
      <c r="D12" s="12" t="s">
        <v>264</v>
      </c>
      <c r="E12" s="12"/>
      <c r="F12" s="134">
        <v>216000</v>
      </c>
      <c r="G12" s="138"/>
      <c r="H12" s="138"/>
      <c r="I12" s="156">
        <f>F12+G12+H12</f>
        <v>216000</v>
      </c>
    </row>
    <row r="13" spans="1:9" ht="15.75">
      <c r="A13" s="12"/>
      <c r="B13" s="12"/>
      <c r="C13" s="12" t="s">
        <v>47</v>
      </c>
      <c r="D13" s="12" t="s">
        <v>260</v>
      </c>
      <c r="E13" s="12"/>
      <c r="F13" s="134">
        <v>300000</v>
      </c>
      <c r="G13" s="138"/>
      <c r="H13" s="138"/>
      <c r="I13" s="156">
        <f>F13+G13+H13</f>
        <v>300000</v>
      </c>
    </row>
    <row r="14" spans="1:9" ht="15.75">
      <c r="A14" s="12"/>
      <c r="B14" s="12"/>
      <c r="C14" s="12" t="s">
        <v>48</v>
      </c>
      <c r="D14" s="12" t="s">
        <v>49</v>
      </c>
      <c r="E14" s="12"/>
      <c r="F14" s="134">
        <v>0</v>
      </c>
      <c r="G14" s="138"/>
      <c r="H14" s="138"/>
      <c r="I14" s="156">
        <f>F14+G14+H14</f>
        <v>0</v>
      </c>
    </row>
    <row r="15" spans="1:9" ht="15.75">
      <c r="A15" s="13"/>
      <c r="B15" s="14"/>
      <c r="C15" s="15"/>
      <c r="D15" s="15"/>
      <c r="E15" s="15"/>
      <c r="F15" s="134"/>
      <c r="G15" s="138"/>
      <c r="H15" s="138"/>
      <c r="I15" s="138"/>
    </row>
    <row r="16" spans="1:9" ht="15.75">
      <c r="A16" s="11" t="s">
        <v>14</v>
      </c>
      <c r="B16" s="11"/>
      <c r="C16" s="11" t="s">
        <v>15</v>
      </c>
      <c r="D16" s="11"/>
      <c r="E16" s="11"/>
      <c r="F16" s="133">
        <f>SUM(F17:F18)</f>
        <v>240000</v>
      </c>
      <c r="G16" s="133">
        <f>SUM(G17:G18)</f>
        <v>0</v>
      </c>
      <c r="H16" s="133">
        <f>SUM(H17:H18)</f>
        <v>0</v>
      </c>
      <c r="I16" s="133">
        <f>SUM(I17:I18)</f>
        <v>240000</v>
      </c>
    </row>
    <row r="17" spans="1:9" ht="15.75">
      <c r="A17" s="12"/>
      <c r="B17" s="12" t="s">
        <v>50</v>
      </c>
      <c r="C17" s="12"/>
      <c r="D17" s="12" t="s">
        <v>258</v>
      </c>
      <c r="E17" s="12"/>
      <c r="F17" s="134">
        <v>120000</v>
      </c>
      <c r="G17" s="138"/>
      <c r="H17" s="138"/>
      <c r="I17" s="156">
        <f>F17+G17+H17</f>
        <v>120000</v>
      </c>
    </row>
    <row r="18" spans="1:9" ht="15.75">
      <c r="A18" s="12"/>
      <c r="B18" s="12"/>
      <c r="C18" s="12"/>
      <c r="D18" s="12" t="s">
        <v>259</v>
      </c>
      <c r="E18" s="12"/>
      <c r="F18" s="134">
        <v>120000</v>
      </c>
      <c r="G18" s="138"/>
      <c r="H18" s="138"/>
      <c r="I18" s="156">
        <f>F18+G18+H18</f>
        <v>120000</v>
      </c>
    </row>
    <row r="19" spans="1:9" ht="15.75">
      <c r="A19" s="4" t="s">
        <v>101</v>
      </c>
      <c r="B19" s="6"/>
      <c r="C19" s="6"/>
      <c r="D19" s="6"/>
      <c r="E19" s="6"/>
      <c r="F19" s="168">
        <f>F20+F23</f>
        <v>0</v>
      </c>
      <c r="G19" s="168">
        <f>G20+G23</f>
        <v>0</v>
      </c>
      <c r="H19" s="168">
        <f>H20+H23</f>
        <v>608345</v>
      </c>
      <c r="I19" s="168">
        <f>I20+I23</f>
        <v>608345</v>
      </c>
    </row>
    <row r="20" spans="1:9" ht="15.75">
      <c r="A20" s="13" t="s">
        <v>9</v>
      </c>
      <c r="B20" s="31"/>
      <c r="C20" s="11" t="s">
        <v>10</v>
      </c>
      <c r="D20" s="31"/>
      <c r="E20" s="31"/>
      <c r="F20" s="133">
        <f>F21</f>
        <v>0</v>
      </c>
      <c r="G20" s="133">
        <f t="shared" ref="G20:I21" si="0">G21</f>
        <v>0</v>
      </c>
      <c r="H20" s="133">
        <f t="shared" si="0"/>
        <v>50000</v>
      </c>
      <c r="I20" s="133">
        <f t="shared" si="0"/>
        <v>50000</v>
      </c>
    </row>
    <row r="21" spans="1:9" ht="15.75">
      <c r="A21" s="13"/>
      <c r="B21" s="31" t="s">
        <v>381</v>
      </c>
      <c r="C21" s="31"/>
      <c r="D21" s="31" t="s">
        <v>385</v>
      </c>
      <c r="E21" s="31"/>
      <c r="F21" s="133">
        <f>F22</f>
        <v>0</v>
      </c>
      <c r="G21" s="133">
        <f t="shared" si="0"/>
        <v>0</v>
      </c>
      <c r="H21" s="133">
        <f t="shared" si="0"/>
        <v>50000</v>
      </c>
      <c r="I21" s="133">
        <f t="shared" si="0"/>
        <v>50000</v>
      </c>
    </row>
    <row r="22" spans="1:9" ht="15.75">
      <c r="A22" s="13"/>
      <c r="B22" s="31"/>
      <c r="C22" s="31"/>
      <c r="D22" s="31"/>
      <c r="E22" s="12" t="s">
        <v>383</v>
      </c>
      <c r="F22" s="12">
        <v>0</v>
      </c>
      <c r="G22" s="138">
        <v>0</v>
      </c>
      <c r="H22" s="113">
        <v>50000</v>
      </c>
      <c r="I22" s="61">
        <f>SUM(F22:H22)</f>
        <v>50000</v>
      </c>
    </row>
    <row r="23" spans="1:9" ht="15.75">
      <c r="A23" s="13" t="s">
        <v>16</v>
      </c>
      <c r="B23" s="31"/>
      <c r="C23" s="11" t="s">
        <v>17</v>
      </c>
      <c r="D23" s="31"/>
      <c r="E23" s="12"/>
      <c r="F23" s="170">
        <f t="shared" ref="F23:I24" si="1">F24</f>
        <v>0</v>
      </c>
      <c r="G23" s="170">
        <f t="shared" si="1"/>
        <v>0</v>
      </c>
      <c r="H23" s="170">
        <f t="shared" si="1"/>
        <v>558345</v>
      </c>
      <c r="I23" s="170">
        <f t="shared" si="1"/>
        <v>558345</v>
      </c>
    </row>
    <row r="24" spans="1:9" ht="15.75">
      <c r="A24" s="13"/>
      <c r="B24" s="11" t="s">
        <v>379</v>
      </c>
      <c r="C24" s="12"/>
      <c r="D24" s="31" t="s">
        <v>386</v>
      </c>
      <c r="E24" s="12"/>
      <c r="F24" s="170">
        <f t="shared" si="1"/>
        <v>0</v>
      </c>
      <c r="G24" s="170">
        <f t="shared" si="1"/>
        <v>0</v>
      </c>
      <c r="H24" s="170">
        <f t="shared" si="1"/>
        <v>558345</v>
      </c>
      <c r="I24" s="170">
        <f t="shared" si="1"/>
        <v>558345</v>
      </c>
    </row>
    <row r="25" spans="1:9" ht="15.75">
      <c r="A25" s="13"/>
      <c r="B25" s="31"/>
      <c r="C25" s="11"/>
      <c r="D25" s="31"/>
      <c r="E25" s="12" t="s">
        <v>387</v>
      </c>
      <c r="F25" s="58">
        <v>0</v>
      </c>
      <c r="G25" s="138">
        <v>0</v>
      </c>
      <c r="H25" s="113">
        <v>558345</v>
      </c>
      <c r="I25" s="61">
        <f>SUM(F25:H25)</f>
        <v>558345</v>
      </c>
    </row>
    <row r="26" spans="1:9" ht="15.75">
      <c r="A26" s="13"/>
      <c r="B26" s="31"/>
      <c r="C26" s="31"/>
      <c r="D26" s="31"/>
      <c r="E26" s="12"/>
      <c r="F26" s="58"/>
      <c r="G26" s="138"/>
      <c r="H26" s="113"/>
      <c r="I26" s="61"/>
    </row>
    <row r="27" spans="1:9" ht="15.75">
      <c r="A27" s="4" t="s">
        <v>207</v>
      </c>
      <c r="B27" s="5"/>
      <c r="C27" s="5"/>
      <c r="D27" s="5"/>
      <c r="E27" s="5"/>
      <c r="F27" s="169">
        <f t="shared" ref="F27:I29" si="2">F28</f>
        <v>0</v>
      </c>
      <c r="G27" s="169">
        <f t="shared" si="2"/>
        <v>0</v>
      </c>
      <c r="H27" s="169">
        <f t="shared" si="2"/>
        <v>300000</v>
      </c>
      <c r="I27" s="169">
        <f t="shared" si="2"/>
        <v>300000</v>
      </c>
    </row>
    <row r="28" spans="1:9" ht="15.75">
      <c r="A28" s="13" t="s">
        <v>16</v>
      </c>
      <c r="B28" s="31"/>
      <c r="C28" s="11" t="s">
        <v>390</v>
      </c>
      <c r="D28" s="31"/>
      <c r="E28" s="31"/>
      <c r="F28" s="170">
        <f t="shared" si="2"/>
        <v>0</v>
      </c>
      <c r="G28" s="170">
        <f t="shared" si="2"/>
        <v>0</v>
      </c>
      <c r="H28" s="170">
        <f t="shared" si="2"/>
        <v>300000</v>
      </c>
      <c r="I28" s="170">
        <f t="shared" si="2"/>
        <v>300000</v>
      </c>
    </row>
    <row r="29" spans="1:9" ht="15.75">
      <c r="A29" s="13"/>
      <c r="B29" s="31" t="s">
        <v>379</v>
      </c>
      <c r="C29" s="31"/>
      <c r="D29" s="31" t="s">
        <v>391</v>
      </c>
      <c r="E29" s="31"/>
      <c r="F29" s="170">
        <f t="shared" si="2"/>
        <v>0</v>
      </c>
      <c r="G29" s="170">
        <f t="shared" si="2"/>
        <v>0</v>
      </c>
      <c r="H29" s="170">
        <f t="shared" si="2"/>
        <v>300000</v>
      </c>
      <c r="I29" s="170">
        <f t="shared" si="2"/>
        <v>300000</v>
      </c>
    </row>
    <row r="30" spans="1:9" ht="15.75">
      <c r="A30" s="13"/>
      <c r="B30" s="31"/>
      <c r="C30" s="31"/>
      <c r="D30" s="31"/>
      <c r="E30" s="12" t="s">
        <v>382</v>
      </c>
      <c r="F30" s="58">
        <v>0</v>
      </c>
      <c r="G30" s="138">
        <v>0</v>
      </c>
      <c r="H30" s="113">
        <v>300000</v>
      </c>
      <c r="I30" s="61">
        <f>SUM(F30:H30)</f>
        <v>300000</v>
      </c>
    </row>
    <row r="31" spans="1:9" ht="15.75">
      <c r="A31" s="13"/>
      <c r="B31" s="31"/>
      <c r="C31" s="31"/>
      <c r="D31" s="31"/>
      <c r="E31" s="31"/>
      <c r="F31" s="58"/>
      <c r="G31" s="138"/>
      <c r="H31" s="113"/>
      <c r="I31" s="61"/>
    </row>
    <row r="32" spans="1:9" ht="15.75" customHeight="1">
      <c r="A32" s="16" t="s">
        <v>51</v>
      </c>
      <c r="B32" s="16"/>
      <c r="C32" s="16"/>
      <c r="D32" s="16"/>
      <c r="E32" s="16"/>
      <c r="F32" s="135">
        <f>SUM(F33)</f>
        <v>7160000</v>
      </c>
      <c r="G32" s="135">
        <f>SUM(G33)</f>
        <v>0</v>
      </c>
      <c r="H32" s="135">
        <f>SUM(H33)</f>
        <v>0</v>
      </c>
      <c r="I32" s="135">
        <f>SUM(I33)</f>
        <v>7160000</v>
      </c>
    </row>
    <row r="33" spans="1:9" ht="15.75" customHeight="1">
      <c r="A33" s="11" t="s">
        <v>5</v>
      </c>
      <c r="B33" s="11"/>
      <c r="C33" s="11" t="s">
        <v>6</v>
      </c>
      <c r="D33" s="11"/>
      <c r="E33" s="11"/>
      <c r="F33" s="136">
        <f>F34+F37</f>
        <v>7160000</v>
      </c>
      <c r="G33" s="136">
        <f>G34+G37</f>
        <v>0</v>
      </c>
      <c r="H33" s="136">
        <f>H34+H37</f>
        <v>0</v>
      </c>
      <c r="I33" s="136">
        <f>I34+I37</f>
        <v>7160000</v>
      </c>
    </row>
    <row r="34" spans="1:9" ht="15.75" customHeight="1">
      <c r="A34" s="12"/>
      <c r="B34" s="11" t="s">
        <v>52</v>
      </c>
      <c r="C34" s="11"/>
      <c r="D34" s="11" t="s">
        <v>53</v>
      </c>
      <c r="E34" s="11"/>
      <c r="F34" s="136">
        <f>SUM(F35:F36)</f>
        <v>2800000</v>
      </c>
      <c r="G34" s="136">
        <f>SUM(G35:G36)</f>
        <v>0</v>
      </c>
      <c r="H34" s="136">
        <f>SUM(H35:H36)</f>
        <v>0</v>
      </c>
      <c r="I34" s="136">
        <f>SUM(I35:I36)</f>
        <v>2800000</v>
      </c>
    </row>
    <row r="35" spans="1:9" ht="15.75" customHeight="1">
      <c r="A35" s="12"/>
      <c r="B35" s="12"/>
      <c r="C35" s="12"/>
      <c r="D35" s="12"/>
      <c r="E35" s="12" t="s">
        <v>54</v>
      </c>
      <c r="F35" s="137">
        <v>300000</v>
      </c>
      <c r="G35" s="138"/>
      <c r="H35" s="138"/>
      <c r="I35" s="156">
        <f>F35+G35+H35</f>
        <v>300000</v>
      </c>
    </row>
    <row r="36" spans="1:9" ht="15.75" customHeight="1">
      <c r="A36" s="11"/>
      <c r="B36" s="11"/>
      <c r="C36" s="11"/>
      <c r="D36" s="11"/>
      <c r="E36" s="12" t="s">
        <v>257</v>
      </c>
      <c r="F36" s="55">
        <v>2500000</v>
      </c>
      <c r="G36" s="138"/>
      <c r="H36" s="138"/>
      <c r="I36" s="156">
        <f>F36+G36+H36</f>
        <v>2500000</v>
      </c>
    </row>
    <row r="37" spans="1:9" ht="15.75" customHeight="1">
      <c r="A37" s="11"/>
      <c r="B37" s="11" t="s">
        <v>55</v>
      </c>
      <c r="C37" s="11"/>
      <c r="D37" s="11" t="s">
        <v>56</v>
      </c>
      <c r="E37" s="11"/>
      <c r="F37" s="136">
        <f>F38+F40+F42</f>
        <v>4360000</v>
      </c>
      <c r="G37" s="136">
        <f>G38+G40+G42</f>
        <v>0</v>
      </c>
      <c r="H37" s="136">
        <f>H38+H40+H42</f>
        <v>0</v>
      </c>
      <c r="I37" s="136">
        <f>I38+I40+I42</f>
        <v>4360000</v>
      </c>
    </row>
    <row r="38" spans="1:9" ht="15.75" customHeight="1">
      <c r="A38" s="11"/>
      <c r="B38" s="12"/>
      <c r="C38" s="12" t="s">
        <v>57</v>
      </c>
      <c r="D38" s="12" t="s">
        <v>58</v>
      </c>
      <c r="E38" s="12"/>
      <c r="F38" s="55">
        <f>F39</f>
        <v>3000000</v>
      </c>
      <c r="G38" s="138"/>
      <c r="H38" s="138"/>
      <c r="I38" s="156">
        <f>F38+G38+H38</f>
        <v>3000000</v>
      </c>
    </row>
    <row r="39" spans="1:9" ht="15.75" customHeight="1">
      <c r="A39" s="11"/>
      <c r="B39" s="12"/>
      <c r="C39" s="12"/>
      <c r="D39" s="12"/>
      <c r="E39" s="12" t="s">
        <v>59</v>
      </c>
      <c r="F39" s="137">
        <v>3000000</v>
      </c>
      <c r="G39" s="138"/>
      <c r="H39" s="138"/>
      <c r="I39" s="156">
        <f t="shared" ref="I39:I46" si="3">F39+G39+H39</f>
        <v>3000000</v>
      </c>
    </row>
    <row r="40" spans="1:9" ht="15.75" customHeight="1">
      <c r="A40" s="11"/>
      <c r="B40" s="12"/>
      <c r="C40" s="12" t="s">
        <v>60</v>
      </c>
      <c r="D40" s="12" t="s">
        <v>61</v>
      </c>
      <c r="E40" s="12"/>
      <c r="F40" s="55">
        <f>F41</f>
        <v>1300000</v>
      </c>
      <c r="G40" s="138"/>
      <c r="H40" s="138"/>
      <c r="I40" s="156">
        <f t="shared" si="3"/>
        <v>1300000</v>
      </c>
    </row>
    <row r="41" spans="1:9" ht="15.75" customHeight="1">
      <c r="A41" s="11"/>
      <c r="B41" s="12"/>
      <c r="C41" s="12"/>
      <c r="D41" s="12"/>
      <c r="E41" s="12" t="s">
        <v>62</v>
      </c>
      <c r="F41" s="55">
        <v>1300000</v>
      </c>
      <c r="G41" s="138"/>
      <c r="H41" s="138"/>
      <c r="I41" s="156">
        <f t="shared" si="3"/>
        <v>1300000</v>
      </c>
    </row>
    <row r="42" spans="1:9" ht="15.75" customHeight="1">
      <c r="A42" s="11"/>
      <c r="B42" s="12"/>
      <c r="C42" s="12" t="s">
        <v>63</v>
      </c>
      <c r="D42" s="12" t="s">
        <v>64</v>
      </c>
      <c r="E42" s="12"/>
      <c r="F42" s="55">
        <f>F43+F44</f>
        <v>60000</v>
      </c>
      <c r="G42" s="138"/>
      <c r="H42" s="138"/>
      <c r="I42" s="156">
        <f t="shared" si="3"/>
        <v>60000</v>
      </c>
    </row>
    <row r="43" spans="1:9" ht="15.75" customHeight="1">
      <c r="A43" s="11"/>
      <c r="B43" s="12"/>
      <c r="C43" s="12"/>
      <c r="D43" s="12"/>
      <c r="E43" s="12" t="s">
        <v>65</v>
      </c>
      <c r="F43" s="55">
        <v>60000</v>
      </c>
      <c r="G43" s="138"/>
      <c r="H43" s="138"/>
      <c r="I43" s="156">
        <f t="shared" si="3"/>
        <v>60000</v>
      </c>
    </row>
    <row r="44" spans="1:9" ht="15.75" customHeight="1">
      <c r="A44" s="12"/>
      <c r="B44" s="12"/>
      <c r="C44" s="12"/>
      <c r="D44" s="12"/>
      <c r="E44" s="12" t="s">
        <v>66</v>
      </c>
      <c r="F44" s="137">
        <v>0</v>
      </c>
      <c r="G44" s="138"/>
      <c r="H44" s="138"/>
      <c r="I44" s="156">
        <f t="shared" si="3"/>
        <v>0</v>
      </c>
    </row>
    <row r="45" spans="1:9" ht="15.75" customHeight="1">
      <c r="A45" s="12"/>
      <c r="B45" s="12"/>
      <c r="C45" s="12" t="s">
        <v>67</v>
      </c>
      <c r="D45" s="12"/>
      <c r="E45" s="12" t="s">
        <v>68</v>
      </c>
      <c r="F45" s="55">
        <v>0</v>
      </c>
      <c r="G45" s="138"/>
      <c r="H45" s="138"/>
      <c r="I45" s="156">
        <f t="shared" si="3"/>
        <v>0</v>
      </c>
    </row>
    <row r="46" spans="1:9" ht="15.75" customHeight="1">
      <c r="A46" s="12"/>
      <c r="B46" s="12"/>
      <c r="C46" s="12" t="s">
        <v>69</v>
      </c>
      <c r="D46" s="12"/>
      <c r="E46" s="12" t="s">
        <v>70</v>
      </c>
      <c r="F46" s="55">
        <v>0</v>
      </c>
      <c r="G46" s="138"/>
      <c r="H46" s="138"/>
      <c r="I46" s="156">
        <f t="shared" si="3"/>
        <v>0</v>
      </c>
    </row>
    <row r="47" spans="1:9" ht="15.75" customHeight="1">
      <c r="A47" s="12"/>
      <c r="B47" s="12"/>
      <c r="C47" s="12"/>
      <c r="D47" s="12"/>
      <c r="E47" s="12"/>
      <c r="F47" s="55"/>
      <c r="G47" s="138"/>
      <c r="H47" s="138"/>
      <c r="I47" s="138"/>
    </row>
    <row r="48" spans="1:9" ht="15.75" customHeight="1">
      <c r="A48" s="4" t="s">
        <v>71</v>
      </c>
      <c r="B48" s="6"/>
      <c r="C48" s="6"/>
      <c r="D48" s="6"/>
      <c r="E48" s="6"/>
      <c r="F48" s="135">
        <f>SUM(F49)</f>
        <v>86000</v>
      </c>
      <c r="G48" s="135">
        <f>SUM(G49)</f>
        <v>0</v>
      </c>
      <c r="H48" s="135">
        <f>SUM(H49)</f>
        <v>0</v>
      </c>
      <c r="I48" s="135">
        <f>SUM(I49)</f>
        <v>86000</v>
      </c>
    </row>
    <row r="49" spans="1:9" ht="15.75" customHeight="1">
      <c r="A49" s="11" t="s">
        <v>7</v>
      </c>
      <c r="B49" s="11"/>
      <c r="C49" s="11" t="s">
        <v>8</v>
      </c>
      <c r="D49" s="11"/>
      <c r="E49" s="11"/>
      <c r="F49" s="136">
        <f>F50+F51</f>
        <v>86000</v>
      </c>
      <c r="G49" s="136">
        <f>G50+G51</f>
        <v>0</v>
      </c>
      <c r="H49" s="136">
        <f>H50+H51</f>
        <v>0</v>
      </c>
      <c r="I49" s="136">
        <f>I50+I51</f>
        <v>86000</v>
      </c>
    </row>
    <row r="50" spans="1:9" ht="15.75" customHeight="1">
      <c r="A50" s="11"/>
      <c r="B50" s="11"/>
      <c r="C50" s="12" t="s">
        <v>46</v>
      </c>
      <c r="D50" s="12" t="s">
        <v>261</v>
      </c>
      <c r="E50" s="12"/>
      <c r="F50" s="55">
        <v>50000</v>
      </c>
      <c r="G50" s="138"/>
      <c r="H50" s="138"/>
      <c r="I50" s="156">
        <f>F50+G50+H50</f>
        <v>50000</v>
      </c>
    </row>
    <row r="51" spans="1:9" ht="15.75" customHeight="1">
      <c r="A51" s="12"/>
      <c r="B51" s="12"/>
      <c r="C51" s="12" t="s">
        <v>47</v>
      </c>
      <c r="D51" s="12" t="s">
        <v>262</v>
      </c>
      <c r="E51" s="12"/>
      <c r="F51" s="55">
        <v>36000</v>
      </c>
      <c r="G51" s="138"/>
      <c r="H51" s="138"/>
      <c r="I51" s="156">
        <f>F51+G51+H51</f>
        <v>36000</v>
      </c>
    </row>
    <row r="52" spans="1:9" ht="15.75" customHeight="1">
      <c r="A52" s="12"/>
      <c r="B52" s="12"/>
      <c r="C52" s="12"/>
      <c r="D52" s="12"/>
      <c r="E52" s="12"/>
      <c r="F52" s="55"/>
      <c r="G52" s="138"/>
      <c r="H52" s="138"/>
      <c r="I52" s="138"/>
    </row>
    <row r="53" spans="1:9" ht="15.75" customHeight="1">
      <c r="A53" s="16" t="s">
        <v>73</v>
      </c>
      <c r="B53" s="16"/>
      <c r="C53" s="16"/>
      <c r="D53" s="16"/>
      <c r="E53" s="16"/>
      <c r="F53" s="135">
        <f>F54+F62</f>
        <v>19597339</v>
      </c>
      <c r="G53" s="135">
        <f>G54+G62</f>
        <v>0</v>
      </c>
      <c r="H53" s="135">
        <f>H54+H62</f>
        <v>25914</v>
      </c>
      <c r="I53" s="135">
        <f>I54+I62</f>
        <v>19623253</v>
      </c>
    </row>
    <row r="54" spans="1:9" ht="15.75" customHeight="1">
      <c r="A54" s="11" t="s">
        <v>3</v>
      </c>
      <c r="B54" s="11"/>
      <c r="C54" s="11" t="s">
        <v>4</v>
      </c>
      <c r="D54" s="11"/>
      <c r="E54" s="12"/>
      <c r="F54" s="136">
        <f>F55</f>
        <v>19597339</v>
      </c>
      <c r="G54" s="136">
        <f>G55</f>
        <v>0</v>
      </c>
      <c r="H54" s="136">
        <f>H55</f>
        <v>25914</v>
      </c>
      <c r="I54" s="136">
        <f>I55</f>
        <v>19623253</v>
      </c>
    </row>
    <row r="55" spans="1:9" ht="15.75" customHeight="1">
      <c r="A55" s="12"/>
      <c r="B55" s="12" t="s">
        <v>74</v>
      </c>
      <c r="C55" s="12"/>
      <c r="D55" s="12" t="s">
        <v>75</v>
      </c>
      <c r="E55" s="12"/>
      <c r="F55" s="55">
        <f>SUM(F56:F61)</f>
        <v>19597339</v>
      </c>
      <c r="G55" s="55">
        <f>SUM(G56:G61)</f>
        <v>0</v>
      </c>
      <c r="H55" s="55">
        <f>SUM(H56:H61)</f>
        <v>25914</v>
      </c>
      <c r="I55" s="156">
        <f>F55+G55+H55</f>
        <v>19623253</v>
      </c>
    </row>
    <row r="56" spans="1:9" ht="15.75" customHeight="1">
      <c r="A56" s="11"/>
      <c r="B56" s="11"/>
      <c r="C56" s="12" t="s">
        <v>76</v>
      </c>
      <c r="D56" s="12" t="s">
        <v>77</v>
      </c>
      <c r="E56" s="12"/>
      <c r="F56" s="55">
        <v>12626294</v>
      </c>
      <c r="G56" s="138"/>
      <c r="H56" s="138"/>
      <c r="I56" s="156">
        <f t="shared" ref="I56:I61" si="4">F56+G56+H56</f>
        <v>12626294</v>
      </c>
    </row>
    <row r="57" spans="1:9" ht="15.75" customHeight="1">
      <c r="A57" s="12"/>
      <c r="B57" s="12"/>
      <c r="C57" s="12" t="s">
        <v>78</v>
      </c>
      <c r="D57" s="12" t="s">
        <v>79</v>
      </c>
      <c r="E57" s="12"/>
      <c r="F57" s="55">
        <v>0</v>
      </c>
      <c r="G57" s="138"/>
      <c r="H57" s="138"/>
      <c r="I57" s="156">
        <f t="shared" si="4"/>
        <v>0</v>
      </c>
    </row>
    <row r="58" spans="1:9" ht="15.75" customHeight="1">
      <c r="A58" s="12"/>
      <c r="B58" s="12"/>
      <c r="C58" s="12" t="s">
        <v>80</v>
      </c>
      <c r="D58" s="12" t="s">
        <v>81</v>
      </c>
      <c r="E58" s="12"/>
      <c r="F58" s="55">
        <v>5771045</v>
      </c>
      <c r="G58" s="138"/>
      <c r="H58" s="138"/>
      <c r="I58" s="156">
        <f t="shared" si="4"/>
        <v>5771045</v>
      </c>
    </row>
    <row r="59" spans="1:9" ht="15.75" customHeight="1">
      <c r="A59" s="12"/>
      <c r="B59" s="12"/>
      <c r="C59" s="12" t="s">
        <v>82</v>
      </c>
      <c r="D59" s="12" t="s">
        <v>83</v>
      </c>
      <c r="E59" s="12"/>
      <c r="F59" s="137">
        <v>1200000</v>
      </c>
      <c r="G59" s="138"/>
      <c r="H59" s="138"/>
      <c r="I59" s="156">
        <f t="shared" si="4"/>
        <v>1200000</v>
      </c>
    </row>
    <row r="60" spans="1:9" ht="15.75" customHeight="1">
      <c r="A60" s="12"/>
      <c r="B60" s="12"/>
      <c r="C60" s="12" t="s">
        <v>84</v>
      </c>
      <c r="D60" s="12" t="s">
        <v>85</v>
      </c>
      <c r="E60" s="12"/>
      <c r="F60" s="55">
        <v>0</v>
      </c>
      <c r="G60" s="138"/>
      <c r="H60" s="138">
        <v>25914</v>
      </c>
      <c r="I60" s="156">
        <f t="shared" si="4"/>
        <v>25914</v>
      </c>
    </row>
    <row r="61" spans="1:9" ht="15.75" customHeight="1">
      <c r="A61" s="12"/>
      <c r="B61" s="12"/>
      <c r="C61" s="12" t="s">
        <v>86</v>
      </c>
      <c r="D61" s="12" t="s">
        <v>87</v>
      </c>
      <c r="E61" s="12"/>
      <c r="F61" s="137">
        <v>0</v>
      </c>
      <c r="G61" s="138"/>
      <c r="H61" s="138"/>
      <c r="I61" s="156">
        <f t="shared" si="4"/>
        <v>0</v>
      </c>
    </row>
    <row r="62" spans="1:9" ht="15.75" customHeight="1">
      <c r="A62" s="11" t="s">
        <v>12</v>
      </c>
      <c r="B62" s="11"/>
      <c r="C62" s="11" t="s">
        <v>13</v>
      </c>
      <c r="D62" s="11"/>
      <c r="E62" s="11"/>
      <c r="F62" s="136">
        <f>F63</f>
        <v>0</v>
      </c>
      <c r="G62" s="136">
        <f>G63</f>
        <v>0</v>
      </c>
      <c r="H62" s="136">
        <f>H63</f>
        <v>0</v>
      </c>
      <c r="I62" s="136">
        <f>I63</f>
        <v>0</v>
      </c>
    </row>
    <row r="63" spans="1:9" ht="15.75" customHeight="1">
      <c r="A63" s="12"/>
      <c r="B63" s="12" t="s">
        <v>88</v>
      </c>
      <c r="C63" s="12"/>
      <c r="D63" s="12" t="s">
        <v>89</v>
      </c>
      <c r="E63" s="12"/>
      <c r="F63" s="55">
        <v>0</v>
      </c>
      <c r="G63" s="138"/>
      <c r="H63" s="138"/>
      <c r="I63" s="156">
        <f>F63+G63+H63</f>
        <v>0</v>
      </c>
    </row>
    <row r="64" spans="1:9" ht="15.75" customHeight="1">
      <c r="A64" s="12"/>
      <c r="B64" s="12"/>
      <c r="C64" s="12"/>
      <c r="D64" s="12"/>
      <c r="E64" s="12"/>
      <c r="F64" s="55"/>
      <c r="G64" s="138"/>
      <c r="H64" s="138"/>
      <c r="I64" s="138"/>
    </row>
    <row r="65" spans="1:9" ht="15.75" customHeight="1">
      <c r="A65" s="16" t="s">
        <v>90</v>
      </c>
      <c r="B65" s="16"/>
      <c r="C65" s="16"/>
      <c r="D65" s="16"/>
      <c r="E65" s="16"/>
      <c r="F65" s="135">
        <f>SUM(F66)</f>
        <v>9053000</v>
      </c>
      <c r="G65" s="135">
        <f t="shared" ref="G65:I66" si="5">SUM(G66)</f>
        <v>0</v>
      </c>
      <c r="H65" s="135">
        <f t="shared" si="5"/>
        <v>1368832</v>
      </c>
      <c r="I65" s="135">
        <f t="shared" si="5"/>
        <v>10421832</v>
      </c>
    </row>
    <row r="66" spans="1:9" ht="15.75" customHeight="1">
      <c r="A66" s="11" t="s">
        <v>19</v>
      </c>
      <c r="B66" s="11"/>
      <c r="C66" s="11" t="s">
        <v>18</v>
      </c>
      <c r="D66" s="11"/>
      <c r="E66" s="11"/>
      <c r="F66" s="136">
        <f>SUM(F67)</f>
        <v>9053000</v>
      </c>
      <c r="G66" s="136">
        <f>SUM(G67)</f>
        <v>0</v>
      </c>
      <c r="H66" s="136">
        <f t="shared" si="5"/>
        <v>1368832</v>
      </c>
      <c r="I66" s="136">
        <f t="shared" si="5"/>
        <v>10421832</v>
      </c>
    </row>
    <row r="67" spans="1:9" ht="15.75" customHeight="1">
      <c r="A67" s="12"/>
      <c r="B67" s="12" t="s">
        <v>91</v>
      </c>
      <c r="C67" s="12"/>
      <c r="D67" s="12" t="s">
        <v>92</v>
      </c>
      <c r="E67" s="12"/>
      <c r="F67" s="55">
        <f>SUM(F68:F70)</f>
        <v>9053000</v>
      </c>
      <c r="G67" s="55">
        <f>SUM(G68:G70)</f>
        <v>0</v>
      </c>
      <c r="H67" s="55">
        <f>SUM(H68:H70)</f>
        <v>1368832</v>
      </c>
      <c r="I67" s="156">
        <f>F67+G67+H67</f>
        <v>10421832</v>
      </c>
    </row>
    <row r="68" spans="1:9" ht="15.75" customHeight="1">
      <c r="A68" s="12"/>
      <c r="B68" s="12"/>
      <c r="C68" s="12" t="s">
        <v>93</v>
      </c>
      <c r="D68" s="12"/>
      <c r="E68" s="12" t="s">
        <v>94</v>
      </c>
      <c r="F68" s="55">
        <v>5353000</v>
      </c>
      <c r="G68" s="138"/>
      <c r="H68" s="61">
        <v>772000</v>
      </c>
      <c r="I68" s="156">
        <f>F68+G68+H68</f>
        <v>6125000</v>
      </c>
    </row>
    <row r="69" spans="1:9" ht="15.75" customHeight="1">
      <c r="A69" s="12"/>
      <c r="B69" s="12"/>
      <c r="C69" s="12" t="s">
        <v>95</v>
      </c>
      <c r="D69" s="12"/>
      <c r="E69" s="18" t="s">
        <v>96</v>
      </c>
      <c r="F69" s="55">
        <v>3700000</v>
      </c>
      <c r="G69" s="138"/>
      <c r="H69" s="114"/>
      <c r="I69" s="156">
        <f>F69+G69+H69</f>
        <v>3700000</v>
      </c>
    </row>
    <row r="70" spans="1:9" ht="15.75" customHeight="1">
      <c r="A70" s="12"/>
      <c r="B70" s="12"/>
      <c r="C70" s="12" t="s">
        <v>97</v>
      </c>
      <c r="D70" s="12"/>
      <c r="E70" s="12" t="s">
        <v>98</v>
      </c>
      <c r="F70" s="55">
        <v>0</v>
      </c>
      <c r="G70" s="138"/>
      <c r="H70" s="113">
        <v>596832</v>
      </c>
      <c r="I70" s="61">
        <f>F70+G70+H70</f>
        <v>596832</v>
      </c>
    </row>
    <row r="71" spans="1:9" ht="15.75" customHeight="1">
      <c r="A71" s="4" t="s">
        <v>99</v>
      </c>
      <c r="B71" s="6"/>
      <c r="C71" s="6"/>
      <c r="D71" s="19"/>
      <c r="E71" s="20"/>
      <c r="F71" s="135">
        <f>F72</f>
        <v>2749661</v>
      </c>
      <c r="G71" s="135">
        <f t="shared" ref="G71:I72" si="6">G72</f>
        <v>0</v>
      </c>
      <c r="H71" s="135">
        <f t="shared" si="6"/>
        <v>0</v>
      </c>
      <c r="I71" s="135">
        <f t="shared" si="6"/>
        <v>2749661</v>
      </c>
    </row>
    <row r="72" spans="1:9" ht="15.75" customHeight="1">
      <c r="A72" s="11" t="s">
        <v>3</v>
      </c>
      <c r="B72" s="11"/>
      <c r="C72" s="11" t="s">
        <v>4</v>
      </c>
      <c r="D72" s="11"/>
      <c r="E72" s="12"/>
      <c r="F72" s="136">
        <f>F73</f>
        <v>2749661</v>
      </c>
      <c r="G72" s="136">
        <f t="shared" si="6"/>
        <v>0</v>
      </c>
      <c r="H72" s="136">
        <f t="shared" si="6"/>
        <v>0</v>
      </c>
      <c r="I72" s="136">
        <f t="shared" si="6"/>
        <v>2749661</v>
      </c>
    </row>
    <row r="73" spans="1:9" ht="15.75" customHeight="1">
      <c r="A73" s="12"/>
      <c r="B73" s="12" t="s">
        <v>45</v>
      </c>
      <c r="C73" s="12"/>
      <c r="D73" s="12" t="s">
        <v>100</v>
      </c>
      <c r="E73" s="12"/>
      <c r="F73" s="55">
        <v>2749661</v>
      </c>
      <c r="G73" s="138"/>
      <c r="H73" s="138"/>
      <c r="I73" s="156">
        <f>F73+G73+H73</f>
        <v>2749661</v>
      </c>
    </row>
    <row r="74" spans="1:9" ht="15.75" customHeight="1">
      <c r="A74" s="12"/>
      <c r="B74" s="12"/>
      <c r="C74" s="12"/>
      <c r="D74" s="12"/>
      <c r="E74" s="12"/>
      <c r="F74" s="55"/>
      <c r="G74" s="138"/>
      <c r="H74" s="138"/>
      <c r="I74" s="138"/>
    </row>
    <row r="75" spans="1:9" ht="15.75" customHeight="1">
      <c r="A75" s="16"/>
      <c r="B75" s="16"/>
      <c r="C75" s="16" t="s">
        <v>106</v>
      </c>
      <c r="D75" s="16"/>
      <c r="E75" s="16"/>
      <c r="F75" s="135">
        <f>F10+F32+F48+F53+F65+F71</f>
        <v>39402000</v>
      </c>
      <c r="G75" s="135">
        <f>G10+G32+G48+G53+G65+G71</f>
        <v>0</v>
      </c>
      <c r="H75" s="135">
        <f>H10+H32+H48+H53+H65+H71+H27+H19</f>
        <v>2303091</v>
      </c>
      <c r="I75" s="135">
        <f>I10+I32+I48+I53+I65+I71</f>
        <v>40796746</v>
      </c>
    </row>
    <row r="76" spans="1:9" ht="15.75" customHeight="1">
      <c r="A76" s="12"/>
      <c r="B76" s="12"/>
      <c r="C76" s="11"/>
      <c r="D76" s="12"/>
      <c r="E76" s="12"/>
      <c r="F76" s="136"/>
      <c r="G76" s="138"/>
      <c r="H76" s="138"/>
      <c r="I76" s="138"/>
    </row>
    <row r="77" spans="1:9" ht="15.75" customHeight="1">
      <c r="A77" s="11" t="s">
        <v>3</v>
      </c>
      <c r="B77" s="11"/>
      <c r="C77" s="11" t="s">
        <v>4</v>
      </c>
      <c r="D77" s="11"/>
      <c r="E77" s="12"/>
      <c r="F77" s="55">
        <f>F54+F72</f>
        <v>22347000</v>
      </c>
      <c r="G77" s="55">
        <f>G54+G72</f>
        <v>0</v>
      </c>
      <c r="H77" s="55">
        <f>H54+H72</f>
        <v>25914</v>
      </c>
      <c r="I77" s="55">
        <f>I54+I72</f>
        <v>22372914</v>
      </c>
    </row>
    <row r="78" spans="1:9" ht="15.75" customHeight="1">
      <c r="A78" s="11" t="s">
        <v>12</v>
      </c>
      <c r="B78" s="11"/>
      <c r="C78" s="11" t="s">
        <v>13</v>
      </c>
      <c r="D78" s="11"/>
      <c r="E78" s="11"/>
      <c r="F78" s="55">
        <f>F62</f>
        <v>0</v>
      </c>
      <c r="G78" s="55">
        <f>G62</f>
        <v>0</v>
      </c>
      <c r="H78" s="55">
        <f>H62</f>
        <v>0</v>
      </c>
      <c r="I78" s="55">
        <f>I62</f>
        <v>0</v>
      </c>
    </row>
    <row r="79" spans="1:9" ht="15.75" customHeight="1">
      <c r="A79" s="11" t="s">
        <v>5</v>
      </c>
      <c r="B79" s="11"/>
      <c r="C79" s="11" t="s">
        <v>6</v>
      </c>
      <c r="D79" s="11"/>
      <c r="E79" s="11"/>
      <c r="F79" s="55">
        <f>F33</f>
        <v>7160000</v>
      </c>
      <c r="G79" s="55">
        <f>G33</f>
        <v>0</v>
      </c>
      <c r="H79" s="55">
        <f>H33</f>
        <v>0</v>
      </c>
      <c r="I79" s="55">
        <f>I33</f>
        <v>7160000</v>
      </c>
    </row>
    <row r="80" spans="1:9" ht="15.75" customHeight="1">
      <c r="A80" s="11" t="s">
        <v>7</v>
      </c>
      <c r="B80" s="11"/>
      <c r="C80" s="11" t="s">
        <v>8</v>
      </c>
      <c r="D80" s="11"/>
      <c r="E80" s="11"/>
      <c r="F80" s="55">
        <f>F11+F49</f>
        <v>602000</v>
      </c>
      <c r="G80" s="55">
        <f>G11+G49</f>
        <v>0</v>
      </c>
      <c r="H80" s="55">
        <f>H11+H49</f>
        <v>0</v>
      </c>
      <c r="I80" s="55">
        <f>I11+I49</f>
        <v>602000</v>
      </c>
    </row>
    <row r="81" spans="1:9" ht="15.75" customHeight="1">
      <c r="A81" s="11" t="s">
        <v>14</v>
      </c>
      <c r="B81" s="11"/>
      <c r="C81" s="11" t="s">
        <v>15</v>
      </c>
      <c r="D81" s="11"/>
      <c r="E81" s="11"/>
      <c r="F81" s="55">
        <f>F16</f>
        <v>240000</v>
      </c>
      <c r="G81" s="55">
        <f>G16</f>
        <v>0</v>
      </c>
      <c r="H81" s="55">
        <f>H16</f>
        <v>0</v>
      </c>
      <c r="I81" s="55">
        <f>I16</f>
        <v>240000</v>
      </c>
    </row>
    <row r="82" spans="1:9" ht="15.75" customHeight="1">
      <c r="A82" s="11" t="s">
        <v>9</v>
      </c>
      <c r="B82" s="11"/>
      <c r="C82" s="11" t="s">
        <v>10</v>
      </c>
      <c r="D82" s="11"/>
      <c r="E82" s="11"/>
      <c r="F82" s="55">
        <f>F20</f>
        <v>0</v>
      </c>
      <c r="G82" s="55">
        <f>G20</f>
        <v>0</v>
      </c>
      <c r="H82" s="55">
        <f>H20</f>
        <v>50000</v>
      </c>
      <c r="I82" s="55">
        <f>I20</f>
        <v>50000</v>
      </c>
    </row>
    <row r="83" spans="1:9" ht="15.75" customHeight="1">
      <c r="A83" s="11" t="s">
        <v>16</v>
      </c>
      <c r="B83" s="11"/>
      <c r="C83" s="11" t="s">
        <v>17</v>
      </c>
      <c r="D83" s="11"/>
      <c r="E83" s="11"/>
      <c r="F83" s="55">
        <f>F23+F28</f>
        <v>0</v>
      </c>
      <c r="G83" s="55">
        <f>G23+G28</f>
        <v>0</v>
      </c>
      <c r="H83" s="55">
        <f>H23+H28</f>
        <v>858345</v>
      </c>
      <c r="I83" s="55">
        <f>I23+I28</f>
        <v>858345</v>
      </c>
    </row>
    <row r="84" spans="1:9" ht="15.75" customHeight="1">
      <c r="A84" s="11" t="s">
        <v>19</v>
      </c>
      <c r="B84" s="11"/>
      <c r="C84" s="11" t="s">
        <v>18</v>
      </c>
      <c r="D84" s="11"/>
      <c r="E84" s="11"/>
      <c r="F84" s="55">
        <f>F65</f>
        <v>9053000</v>
      </c>
      <c r="G84" s="55">
        <f>G65</f>
        <v>0</v>
      </c>
      <c r="H84" s="55">
        <f>H65</f>
        <v>1368832</v>
      </c>
      <c r="I84" s="55">
        <f>I65</f>
        <v>10421832</v>
      </c>
    </row>
    <row r="85" spans="1:9" ht="15.75" customHeight="1">
      <c r="A85" s="12"/>
      <c r="B85" s="12"/>
      <c r="C85" s="11" t="s">
        <v>106</v>
      </c>
      <c r="D85" s="12"/>
      <c r="E85" s="12"/>
      <c r="F85" s="136">
        <f>SUM(F77:F84)</f>
        <v>39402000</v>
      </c>
      <c r="G85" s="136">
        <f>SUM(G77:G84)</f>
        <v>0</v>
      </c>
      <c r="H85" s="136">
        <f>SUM(H77:H84)</f>
        <v>2303091</v>
      </c>
      <c r="I85" s="136">
        <f>SUM(I77:I84)</f>
        <v>41705091</v>
      </c>
    </row>
  </sheetData>
  <sheetProtection selectLockedCells="1" selectUnlockedCells="1"/>
  <mergeCells count="9">
    <mergeCell ref="A1:F1"/>
    <mergeCell ref="G8:H8"/>
    <mergeCell ref="A2:I2"/>
    <mergeCell ref="A3:I3"/>
    <mergeCell ref="A4:I4"/>
    <mergeCell ref="A5:I5"/>
    <mergeCell ref="I8:I9"/>
    <mergeCell ref="A8:E9"/>
    <mergeCell ref="F8:F9"/>
  </mergeCells>
  <phoneticPr fontId="0" type="noConversion"/>
  <printOptions headings="1"/>
  <pageMargins left="0.25" right="0.25" top="0.75" bottom="0.75" header="0.51180555555555551" footer="0.51180555555555551"/>
  <pageSetup paperSize="9" scale="88" firstPageNumber="0" orientation="landscape" horizontalDpi="300" verticalDpi="300" r:id="rId1"/>
  <headerFooter alignWithMargins="0"/>
  <rowBreaks count="1" manualBreakCount="1"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Munka3"/>
  <dimension ref="A1:J64"/>
  <sheetViews>
    <sheetView workbookViewId="0">
      <selection activeCell="M55" sqref="M55"/>
    </sheetView>
  </sheetViews>
  <sheetFormatPr defaultRowHeight="15.75"/>
  <cols>
    <col min="1" max="1" width="4.28515625" style="1" customWidth="1"/>
    <col min="2" max="2" width="4.7109375" style="1" customWidth="1"/>
    <col min="3" max="3" width="6.140625" style="1" customWidth="1"/>
    <col min="4" max="4" width="3.5703125" style="1" customWidth="1"/>
    <col min="5" max="5" width="48" style="1" customWidth="1"/>
    <col min="6" max="6" width="11.5703125" style="1" customWidth="1"/>
    <col min="7" max="10" width="12.7109375" style="1" customWidth="1"/>
    <col min="11" max="16384" width="9.140625" style="1"/>
  </cols>
  <sheetData>
    <row r="1" spans="1:10">
      <c r="A1" s="205"/>
      <c r="B1" s="205"/>
      <c r="C1" s="205"/>
      <c r="D1" s="205"/>
      <c r="E1" s="205"/>
      <c r="F1" s="205"/>
      <c r="G1" s="205"/>
      <c r="H1" s="8"/>
    </row>
    <row r="2" spans="1:10" ht="15.75" customHeight="1">
      <c r="A2" s="8"/>
      <c r="B2" s="8"/>
      <c r="C2" s="8"/>
      <c r="D2" s="8"/>
      <c r="E2" s="212" t="s">
        <v>370</v>
      </c>
      <c r="F2" s="212"/>
      <c r="G2" s="212"/>
      <c r="H2" s="8"/>
    </row>
    <row r="3" spans="1:10" ht="15.75" customHeight="1">
      <c r="A3" s="208" t="s">
        <v>256</v>
      </c>
      <c r="B3" s="208"/>
      <c r="C3" s="208"/>
      <c r="D3" s="208"/>
      <c r="E3" s="208"/>
      <c r="F3" s="208"/>
      <c r="G3" s="208"/>
      <c r="H3" s="8"/>
    </row>
    <row r="4" spans="1:10" ht="15.75" customHeight="1">
      <c r="A4" s="208" t="s">
        <v>251</v>
      </c>
      <c r="B4" s="208"/>
      <c r="C4" s="208"/>
      <c r="D4" s="208"/>
      <c r="E4" s="208"/>
      <c r="F4" s="208"/>
      <c r="G4" s="208"/>
      <c r="H4" s="8"/>
    </row>
    <row r="5" spans="1:10" ht="15.75" customHeight="1">
      <c r="A5" s="208" t="s">
        <v>107</v>
      </c>
      <c r="B5" s="208"/>
      <c r="C5" s="208"/>
      <c r="D5" s="208"/>
      <c r="E5" s="208"/>
      <c r="F5" s="208"/>
      <c r="G5" s="208"/>
      <c r="H5" s="8"/>
    </row>
    <row r="6" spans="1:10" ht="15.75" customHeight="1">
      <c r="B6" s="8"/>
      <c r="C6" s="8"/>
      <c r="D6" s="8"/>
      <c r="E6" s="9"/>
      <c r="F6" s="9"/>
      <c r="G6" s="8" t="s">
        <v>358</v>
      </c>
      <c r="H6" s="8"/>
    </row>
    <row r="7" spans="1:10" ht="15.75" customHeight="1">
      <c r="A7" s="213" t="s">
        <v>108</v>
      </c>
      <c r="B7" s="214"/>
      <c r="C7" s="214"/>
      <c r="D7" s="214"/>
      <c r="E7" s="214"/>
      <c r="F7" s="214"/>
      <c r="G7" s="217" t="s">
        <v>1</v>
      </c>
      <c r="H7" s="219" t="s">
        <v>375</v>
      </c>
      <c r="I7" s="219"/>
      <c r="J7" s="209" t="s">
        <v>378</v>
      </c>
    </row>
    <row r="8" spans="1:10" ht="15.75" customHeight="1">
      <c r="A8" s="215"/>
      <c r="B8" s="216"/>
      <c r="C8" s="216"/>
      <c r="D8" s="216"/>
      <c r="E8" s="216"/>
      <c r="F8" s="216"/>
      <c r="G8" s="218"/>
      <c r="H8" s="209" t="s">
        <v>376</v>
      </c>
      <c r="I8" s="209" t="s">
        <v>377</v>
      </c>
      <c r="J8" s="209"/>
    </row>
    <row r="9" spans="1:10" ht="15.75" customHeight="1">
      <c r="A9" s="215"/>
      <c r="B9" s="216"/>
      <c r="C9" s="216"/>
      <c r="D9" s="216"/>
      <c r="E9" s="216"/>
      <c r="F9" s="216"/>
      <c r="G9" s="218"/>
      <c r="H9" s="209"/>
      <c r="I9" s="209"/>
      <c r="J9" s="209"/>
    </row>
    <row r="10" spans="1:10" ht="15.75" customHeight="1">
      <c r="A10" s="157" t="s">
        <v>3</v>
      </c>
      <c r="B10" s="16"/>
      <c r="C10" s="16" t="s">
        <v>4</v>
      </c>
      <c r="D10" s="16"/>
      <c r="E10" s="16"/>
      <c r="F10" s="10"/>
      <c r="G10" s="132">
        <f>G11+G25+G27</f>
        <v>22347000</v>
      </c>
      <c r="H10" s="132">
        <f>H11+H25+H27</f>
        <v>0</v>
      </c>
      <c r="I10" s="132">
        <f>I11+I25+I27</f>
        <v>25914</v>
      </c>
      <c r="J10" s="160">
        <f>J11+J25+J27</f>
        <v>22372914</v>
      </c>
    </row>
    <row r="11" spans="1:10" ht="15.75" customHeight="1">
      <c r="A11" s="158"/>
      <c r="B11" s="11" t="s">
        <v>74</v>
      </c>
      <c r="C11" s="11"/>
      <c r="D11" s="11" t="s">
        <v>75</v>
      </c>
      <c r="E11" s="11"/>
      <c r="F11" s="12"/>
      <c r="G11" s="136">
        <f>G12+G22+G23+G24</f>
        <v>19597339</v>
      </c>
      <c r="H11" s="136">
        <f>H12+H22+H23+H24</f>
        <v>0</v>
      </c>
      <c r="I11" s="136">
        <f>I12+I22+I23+I24</f>
        <v>25914</v>
      </c>
      <c r="J11" s="165">
        <f>J12+J22+J23+J24</f>
        <v>19623253</v>
      </c>
    </row>
    <row r="12" spans="1:10" ht="15.75" customHeight="1">
      <c r="A12" s="159"/>
      <c r="B12" s="11"/>
      <c r="C12" s="12" t="s">
        <v>76</v>
      </c>
      <c r="D12" s="12" t="s">
        <v>77</v>
      </c>
      <c r="E12" s="12"/>
      <c r="F12" s="17">
        <f>SUM(F13:F22)</f>
        <v>12626294</v>
      </c>
      <c r="G12" s="59">
        <f>F12</f>
        <v>12626294</v>
      </c>
      <c r="H12" s="59">
        <v>0</v>
      </c>
      <c r="I12" s="59">
        <f>H12</f>
        <v>0</v>
      </c>
      <c r="J12" s="166">
        <f>SUM(G12:I12)</f>
        <v>12626294</v>
      </c>
    </row>
    <row r="13" spans="1:10" ht="15.75" customHeight="1">
      <c r="A13" s="159"/>
      <c r="B13" s="11"/>
      <c r="C13" s="12"/>
      <c r="D13" s="12"/>
      <c r="E13" s="12" t="s">
        <v>109</v>
      </c>
      <c r="F13" s="55">
        <v>1326850</v>
      </c>
      <c r="G13" s="139"/>
      <c r="H13" s="113"/>
      <c r="I13" s="113"/>
      <c r="J13" s="166">
        <f t="shared" ref="J13:J28" si="0">SUM(G13:I13)</f>
        <v>0</v>
      </c>
    </row>
    <row r="14" spans="1:10" ht="15.75" customHeight="1">
      <c r="A14" s="159"/>
      <c r="B14" s="11"/>
      <c r="C14" s="12"/>
      <c r="D14" s="12"/>
      <c r="E14" s="12" t="s">
        <v>110</v>
      </c>
      <c r="F14" s="55">
        <v>3040000</v>
      </c>
      <c r="G14" s="139"/>
      <c r="H14" s="113"/>
      <c r="I14" s="113"/>
      <c r="J14" s="166">
        <f t="shared" si="0"/>
        <v>0</v>
      </c>
    </row>
    <row r="15" spans="1:10" ht="15.75" customHeight="1">
      <c r="A15" s="159"/>
      <c r="B15" s="11"/>
      <c r="C15" s="12"/>
      <c r="D15" s="12"/>
      <c r="E15" s="12" t="s">
        <v>111</v>
      </c>
      <c r="F15" s="55">
        <v>574011</v>
      </c>
      <c r="G15" s="139"/>
      <c r="H15" s="113"/>
      <c r="I15" s="113"/>
      <c r="J15" s="166">
        <f t="shared" si="0"/>
        <v>0</v>
      </c>
    </row>
    <row r="16" spans="1:10" ht="15.75" customHeight="1">
      <c r="A16" s="159"/>
      <c r="B16" s="11"/>
      <c r="C16" s="12"/>
      <c r="D16" s="12"/>
      <c r="E16" s="12" t="s">
        <v>112</v>
      </c>
      <c r="F16" s="55">
        <v>858060</v>
      </c>
      <c r="G16" s="139"/>
      <c r="H16" s="113"/>
      <c r="I16" s="113"/>
      <c r="J16" s="166">
        <f t="shared" si="0"/>
        <v>0</v>
      </c>
    </row>
    <row r="17" spans="1:10" ht="15.75" customHeight="1">
      <c r="A17" s="159"/>
      <c r="B17" s="11"/>
      <c r="C17" s="12"/>
      <c r="D17" s="12"/>
      <c r="E17" s="12" t="s">
        <v>113</v>
      </c>
      <c r="F17" s="55">
        <v>5000000</v>
      </c>
      <c r="G17" s="139"/>
      <c r="H17" s="113"/>
      <c r="I17" s="113"/>
      <c r="J17" s="166">
        <f t="shared" si="0"/>
        <v>0</v>
      </c>
    </row>
    <row r="18" spans="1:10" ht="15.75" customHeight="1">
      <c r="A18" s="159"/>
      <c r="B18" s="11"/>
      <c r="C18" s="12"/>
      <c r="D18" s="12"/>
      <c r="E18" s="12" t="s">
        <v>295</v>
      </c>
      <c r="F18" s="55">
        <v>89900</v>
      </c>
      <c r="G18" s="139"/>
      <c r="H18" s="113"/>
      <c r="I18" s="113"/>
      <c r="J18" s="166">
        <f t="shared" si="0"/>
        <v>0</v>
      </c>
    </row>
    <row r="19" spans="1:10" ht="15.75" customHeight="1">
      <c r="A19" s="159"/>
      <c r="B19" s="11"/>
      <c r="C19" s="12"/>
      <c r="D19" s="12"/>
      <c r="E19" s="12" t="s">
        <v>296</v>
      </c>
      <c r="F19" s="59">
        <v>86700</v>
      </c>
      <c r="G19" s="140"/>
      <c r="H19" s="113"/>
      <c r="I19" s="113"/>
      <c r="J19" s="166">
        <f t="shared" si="0"/>
        <v>0</v>
      </c>
    </row>
    <row r="20" spans="1:10" ht="15.75" customHeight="1">
      <c r="A20" s="159"/>
      <c r="B20" s="11"/>
      <c r="C20" s="12"/>
      <c r="D20" s="12"/>
      <c r="E20" s="58" t="s">
        <v>297</v>
      </c>
      <c r="F20" s="61">
        <v>1646328</v>
      </c>
      <c r="G20" s="139"/>
      <c r="H20" s="113"/>
      <c r="I20" s="113"/>
      <c r="J20" s="166">
        <f t="shared" si="0"/>
        <v>0</v>
      </c>
    </row>
    <row r="21" spans="1:10" ht="15.75" customHeight="1">
      <c r="A21" s="159"/>
      <c r="B21" s="11"/>
      <c r="C21" s="12"/>
      <c r="D21" s="12"/>
      <c r="E21" s="58" t="s">
        <v>298</v>
      </c>
      <c r="F21" s="61">
        <v>4445</v>
      </c>
      <c r="G21" s="139"/>
      <c r="H21" s="113"/>
      <c r="I21" s="113"/>
      <c r="J21" s="166">
        <f t="shared" si="0"/>
        <v>0</v>
      </c>
    </row>
    <row r="22" spans="1:10" ht="15.75" customHeight="1">
      <c r="A22" s="158"/>
      <c r="B22" s="12"/>
      <c r="C22" s="12" t="s">
        <v>80</v>
      </c>
      <c r="D22" s="12" t="s">
        <v>114</v>
      </c>
      <c r="E22" s="12"/>
      <c r="F22" s="60"/>
      <c r="G22" s="141">
        <v>5771045</v>
      </c>
      <c r="H22" s="113"/>
      <c r="I22" s="113"/>
      <c r="J22" s="166">
        <f t="shared" si="0"/>
        <v>5771045</v>
      </c>
    </row>
    <row r="23" spans="1:10" ht="15.75" customHeight="1">
      <c r="A23" s="158"/>
      <c r="B23" s="12"/>
      <c r="C23" s="12" t="s">
        <v>82</v>
      </c>
      <c r="D23" s="12" t="s">
        <v>83</v>
      </c>
      <c r="E23" s="12"/>
      <c r="F23" s="12"/>
      <c r="G23" s="55">
        <v>1200000</v>
      </c>
      <c r="H23" s="113"/>
      <c r="I23" s="113"/>
      <c r="J23" s="166">
        <f t="shared" si="0"/>
        <v>1200000</v>
      </c>
    </row>
    <row r="24" spans="1:10" ht="15.75" customHeight="1">
      <c r="A24" s="158"/>
      <c r="B24" s="12"/>
      <c r="C24" s="12" t="s">
        <v>84</v>
      </c>
      <c r="D24" s="12" t="s">
        <v>384</v>
      </c>
      <c r="E24" s="12"/>
      <c r="F24" s="12"/>
      <c r="G24" s="55">
        <v>0</v>
      </c>
      <c r="H24" s="113"/>
      <c r="I24" s="113">
        <v>25914</v>
      </c>
      <c r="J24" s="166">
        <f t="shared" si="0"/>
        <v>25914</v>
      </c>
    </row>
    <row r="25" spans="1:10" ht="15.75" customHeight="1">
      <c r="A25" s="158"/>
      <c r="B25" s="11" t="s">
        <v>115</v>
      </c>
      <c r="C25" s="11"/>
      <c r="D25" s="11" t="s">
        <v>116</v>
      </c>
      <c r="E25" s="11"/>
      <c r="F25" s="12"/>
      <c r="G25" s="136">
        <f>G26</f>
        <v>0</v>
      </c>
      <c r="H25" s="113"/>
      <c r="I25" s="113"/>
      <c r="J25" s="166">
        <f t="shared" si="0"/>
        <v>0</v>
      </c>
    </row>
    <row r="26" spans="1:10" ht="15.75" customHeight="1">
      <c r="A26" s="158"/>
      <c r="B26" s="12"/>
      <c r="C26" s="12"/>
      <c r="D26" s="12"/>
      <c r="E26" s="12" t="s">
        <v>117</v>
      </c>
      <c r="F26" s="12"/>
      <c r="G26" s="55">
        <v>0</v>
      </c>
      <c r="H26" s="113"/>
      <c r="I26" s="113"/>
      <c r="J26" s="166">
        <f t="shared" si="0"/>
        <v>0</v>
      </c>
    </row>
    <row r="27" spans="1:10" ht="15.75" customHeight="1">
      <c r="A27" s="158"/>
      <c r="B27" s="11" t="s">
        <v>45</v>
      </c>
      <c r="C27" s="11"/>
      <c r="D27" s="11" t="s">
        <v>100</v>
      </c>
      <c r="E27" s="11"/>
      <c r="F27" s="12"/>
      <c r="G27" s="136">
        <f>G28</f>
        <v>2749661</v>
      </c>
      <c r="H27" s="113"/>
      <c r="I27" s="113"/>
      <c r="J27" s="166">
        <f t="shared" si="0"/>
        <v>2749661</v>
      </c>
    </row>
    <row r="28" spans="1:10" ht="15.75" customHeight="1">
      <c r="A28" s="158"/>
      <c r="B28" s="14"/>
      <c r="C28" s="14"/>
      <c r="D28" s="14"/>
      <c r="E28" s="15" t="s">
        <v>118</v>
      </c>
      <c r="F28" s="12"/>
      <c r="G28" s="55">
        <v>2749661</v>
      </c>
      <c r="H28" s="113"/>
      <c r="I28" s="113"/>
      <c r="J28" s="166">
        <f t="shared" si="0"/>
        <v>2749661</v>
      </c>
    </row>
    <row r="29" spans="1:10" ht="15.75" customHeight="1">
      <c r="A29" s="157" t="s">
        <v>12</v>
      </c>
      <c r="B29" s="16"/>
      <c r="C29" s="16" t="s">
        <v>13</v>
      </c>
      <c r="D29" s="16"/>
      <c r="E29" s="16"/>
      <c r="F29" s="16"/>
      <c r="G29" s="135">
        <f>G30</f>
        <v>0</v>
      </c>
      <c r="H29" s="81"/>
      <c r="I29" s="80"/>
      <c r="J29" s="80"/>
    </row>
    <row r="30" spans="1:10" ht="15.75" customHeight="1">
      <c r="A30" s="158"/>
      <c r="B30" s="11" t="s">
        <v>268</v>
      </c>
      <c r="C30" s="11"/>
      <c r="D30" s="11" t="s">
        <v>269</v>
      </c>
      <c r="E30" s="11"/>
      <c r="F30" s="12"/>
      <c r="G30" s="142">
        <f>G31</f>
        <v>0</v>
      </c>
      <c r="H30" s="143"/>
      <c r="I30" s="113"/>
      <c r="J30" s="113"/>
    </row>
    <row r="31" spans="1:10" ht="15.75" customHeight="1">
      <c r="A31" s="158"/>
      <c r="B31" s="12"/>
      <c r="C31" s="12"/>
      <c r="D31" s="12"/>
      <c r="E31" s="12"/>
      <c r="F31" s="12"/>
      <c r="G31" s="137"/>
      <c r="H31" s="144"/>
      <c r="I31" s="113"/>
      <c r="J31" s="113"/>
    </row>
    <row r="32" spans="1:10" ht="15.75" customHeight="1">
      <c r="A32" s="157" t="s">
        <v>5</v>
      </c>
      <c r="B32" s="16"/>
      <c r="C32" s="16" t="s">
        <v>6</v>
      </c>
      <c r="D32" s="16"/>
      <c r="E32" s="16"/>
      <c r="F32" s="16"/>
      <c r="G32" s="135">
        <f>G33+G36</f>
        <v>7160000</v>
      </c>
      <c r="H32" s="135">
        <f>H33+H36</f>
        <v>0</v>
      </c>
      <c r="I32" s="135">
        <f>I33+I36</f>
        <v>0</v>
      </c>
      <c r="J32" s="56">
        <f>J33+J36</f>
        <v>7160000</v>
      </c>
    </row>
    <row r="33" spans="1:10" ht="15.75" customHeight="1">
      <c r="A33" s="158"/>
      <c r="B33" s="11" t="s">
        <v>52</v>
      </c>
      <c r="C33" s="11"/>
      <c r="D33" s="11" t="s">
        <v>53</v>
      </c>
      <c r="E33" s="11"/>
      <c r="F33" s="12"/>
      <c r="G33" s="136">
        <f>SUM(G34:G35)</f>
        <v>2800000</v>
      </c>
      <c r="H33" s="136">
        <f>SUM(H34:H35)</f>
        <v>0</v>
      </c>
      <c r="I33" s="136">
        <f>SUM(I34:I35)</f>
        <v>0</v>
      </c>
      <c r="J33" s="165">
        <f>SUM(J34:J35)</f>
        <v>2800000</v>
      </c>
    </row>
    <row r="34" spans="1:10" ht="15.75" customHeight="1">
      <c r="A34" s="158"/>
      <c r="B34" s="12"/>
      <c r="C34" s="12"/>
      <c r="D34" s="12"/>
      <c r="E34" s="12" t="s">
        <v>54</v>
      </c>
      <c r="F34" s="12"/>
      <c r="G34" s="55">
        <v>300000</v>
      </c>
      <c r="H34" s="113"/>
      <c r="I34" s="113"/>
      <c r="J34" s="61">
        <f>SUM(G34:I34)</f>
        <v>300000</v>
      </c>
    </row>
    <row r="35" spans="1:10" ht="15.75" customHeight="1">
      <c r="A35" s="159"/>
      <c r="B35" s="11"/>
      <c r="C35" s="11"/>
      <c r="D35" s="11"/>
      <c r="E35" s="12" t="s">
        <v>257</v>
      </c>
      <c r="F35" s="12"/>
      <c r="G35" s="55">
        <v>2500000</v>
      </c>
      <c r="H35" s="113"/>
      <c r="I35" s="113"/>
      <c r="J35" s="61">
        <f>SUM(G35:I35)</f>
        <v>2500000</v>
      </c>
    </row>
    <row r="36" spans="1:10" ht="15.75" customHeight="1">
      <c r="A36" s="159"/>
      <c r="B36" s="11" t="s">
        <v>55</v>
      </c>
      <c r="C36" s="11"/>
      <c r="D36" s="11" t="s">
        <v>56</v>
      </c>
      <c r="E36" s="11"/>
      <c r="F36" s="12"/>
      <c r="G36" s="136">
        <f>G37+G39+G41</f>
        <v>4360000</v>
      </c>
      <c r="H36" s="136">
        <f>H37+H39+H41</f>
        <v>0</v>
      </c>
      <c r="I36" s="136">
        <f>I37+I39+I41</f>
        <v>0</v>
      </c>
      <c r="J36" s="165">
        <f>J37+J39+J41</f>
        <v>4360000</v>
      </c>
    </row>
    <row r="37" spans="1:10" ht="15.75" customHeight="1">
      <c r="A37" s="159"/>
      <c r="B37" s="12"/>
      <c r="C37" s="12" t="s">
        <v>57</v>
      </c>
      <c r="D37" s="12" t="s">
        <v>58</v>
      </c>
      <c r="E37" s="12"/>
      <c r="F37" s="12"/>
      <c r="G37" s="55">
        <f>G38</f>
        <v>3000000</v>
      </c>
      <c r="H37" s="113"/>
      <c r="I37" s="113"/>
      <c r="J37" s="61">
        <f>SUM(G37:I37)</f>
        <v>3000000</v>
      </c>
    </row>
    <row r="38" spans="1:10" ht="15.75" customHeight="1">
      <c r="A38" s="159"/>
      <c r="B38" s="12"/>
      <c r="C38" s="12"/>
      <c r="D38" s="12"/>
      <c r="E38" s="12" t="s">
        <v>59</v>
      </c>
      <c r="F38" s="12"/>
      <c r="G38" s="55">
        <v>3000000</v>
      </c>
      <c r="H38" s="113"/>
      <c r="I38" s="113"/>
      <c r="J38" s="61">
        <f t="shared" ref="J38:J43" si="1">SUM(G38:I38)</f>
        <v>3000000</v>
      </c>
    </row>
    <row r="39" spans="1:10" ht="15.75" customHeight="1">
      <c r="A39" s="159"/>
      <c r="B39" s="12"/>
      <c r="C39" s="12" t="s">
        <v>60</v>
      </c>
      <c r="D39" s="12" t="s">
        <v>61</v>
      </c>
      <c r="E39" s="12"/>
      <c r="F39" s="12"/>
      <c r="G39" s="55">
        <f>SUM(G40)</f>
        <v>1300000</v>
      </c>
      <c r="H39" s="113"/>
      <c r="I39" s="113"/>
      <c r="J39" s="61">
        <f t="shared" si="1"/>
        <v>1300000</v>
      </c>
    </row>
    <row r="40" spans="1:10" ht="15.75" customHeight="1">
      <c r="A40" s="159"/>
      <c r="B40" s="12"/>
      <c r="C40" s="12"/>
      <c r="D40" s="12"/>
      <c r="E40" s="12" t="s">
        <v>62</v>
      </c>
      <c r="F40" s="12"/>
      <c r="G40" s="55">
        <v>1300000</v>
      </c>
      <c r="H40" s="113"/>
      <c r="I40" s="113"/>
      <c r="J40" s="61">
        <f t="shared" si="1"/>
        <v>1300000</v>
      </c>
    </row>
    <row r="41" spans="1:10" ht="15.75" customHeight="1">
      <c r="A41" s="159"/>
      <c r="B41" s="12"/>
      <c r="C41" s="12" t="s">
        <v>63</v>
      </c>
      <c r="D41" s="12" t="s">
        <v>64</v>
      </c>
      <c r="E41" s="12"/>
      <c r="F41" s="12"/>
      <c r="G41" s="55">
        <f>SUM(G42:G43)</f>
        <v>60000</v>
      </c>
      <c r="H41" s="113"/>
      <c r="I41" s="113"/>
      <c r="J41" s="61">
        <f t="shared" si="1"/>
        <v>60000</v>
      </c>
    </row>
    <row r="42" spans="1:10" ht="15.75" customHeight="1">
      <c r="A42" s="159"/>
      <c r="B42" s="12"/>
      <c r="C42" s="12"/>
      <c r="D42" s="12"/>
      <c r="E42" s="12" t="s">
        <v>65</v>
      </c>
      <c r="F42" s="12"/>
      <c r="G42" s="55">
        <v>60000</v>
      </c>
      <c r="H42" s="113"/>
      <c r="I42" s="113"/>
      <c r="J42" s="61">
        <f t="shared" si="1"/>
        <v>60000</v>
      </c>
    </row>
    <row r="43" spans="1:10" ht="15.75" customHeight="1">
      <c r="A43" s="158"/>
      <c r="B43" s="12"/>
      <c r="C43" s="12"/>
      <c r="D43" s="12"/>
      <c r="E43" s="12" t="s">
        <v>68</v>
      </c>
      <c r="F43" s="12"/>
      <c r="G43" s="55">
        <v>0</v>
      </c>
      <c r="H43" s="113"/>
      <c r="I43" s="113"/>
      <c r="J43" s="61">
        <f t="shared" si="1"/>
        <v>0</v>
      </c>
    </row>
    <row r="44" spans="1:10" ht="15.75" customHeight="1">
      <c r="A44" s="157" t="s">
        <v>7</v>
      </c>
      <c r="B44" s="16"/>
      <c r="C44" s="16" t="s">
        <v>8</v>
      </c>
      <c r="D44" s="16"/>
      <c r="E44" s="16"/>
      <c r="F44" s="10"/>
      <c r="G44" s="132">
        <f>SUM(G45:G49)</f>
        <v>602000</v>
      </c>
      <c r="H44" s="132">
        <f>SUM(H45:H49)</f>
        <v>0</v>
      </c>
      <c r="I44" s="132">
        <f>SUM(I45:I49)</f>
        <v>0</v>
      </c>
      <c r="J44" s="160">
        <f>SUM(J45:J49)</f>
        <v>602000</v>
      </c>
    </row>
    <row r="45" spans="1:10" ht="15.75" customHeight="1">
      <c r="A45" s="158"/>
      <c r="B45" s="12"/>
      <c r="C45" s="12" t="s">
        <v>48</v>
      </c>
      <c r="D45" s="12" t="s">
        <v>49</v>
      </c>
      <c r="E45" s="12"/>
      <c r="F45" s="14"/>
      <c r="G45" s="134">
        <v>0</v>
      </c>
      <c r="H45" s="113"/>
      <c r="I45" s="113"/>
      <c r="J45" s="61">
        <f>SUM(G45:I45)</f>
        <v>0</v>
      </c>
    </row>
    <row r="46" spans="1:10" ht="15.75" customHeight="1">
      <c r="A46" s="158"/>
      <c r="B46" s="12"/>
      <c r="C46" s="12" t="s">
        <v>46</v>
      </c>
      <c r="D46" s="12" t="s">
        <v>266</v>
      </c>
      <c r="E46" s="12"/>
      <c r="F46" s="12"/>
      <c r="G46" s="55">
        <v>50000</v>
      </c>
      <c r="H46" s="113"/>
      <c r="I46" s="113"/>
      <c r="J46" s="61">
        <f>SUM(G46:I46)</f>
        <v>50000</v>
      </c>
    </row>
    <row r="47" spans="1:10" ht="15.75" customHeight="1">
      <c r="A47" s="158"/>
      <c r="B47" s="12"/>
      <c r="C47" s="12" t="s">
        <v>47</v>
      </c>
      <c r="D47" s="12" t="s">
        <v>72</v>
      </c>
      <c r="E47" s="12"/>
      <c r="F47" s="12"/>
      <c r="G47" s="55">
        <v>252000</v>
      </c>
      <c r="H47" s="113"/>
      <c r="I47" s="113"/>
      <c r="J47" s="61">
        <f>SUM(G47:I47)</f>
        <v>252000</v>
      </c>
    </row>
    <row r="48" spans="1:10" ht="15.75" customHeight="1">
      <c r="A48" s="158"/>
      <c r="B48" s="12"/>
      <c r="C48" s="12" t="s">
        <v>47</v>
      </c>
      <c r="D48" s="12" t="s">
        <v>265</v>
      </c>
      <c r="E48" s="12"/>
      <c r="F48" s="12"/>
      <c r="G48" s="55">
        <v>300000</v>
      </c>
      <c r="H48" s="113"/>
      <c r="I48" s="113"/>
      <c r="J48" s="61">
        <f>SUM(G48:I48)</f>
        <v>300000</v>
      </c>
    </row>
    <row r="49" spans="1:10" ht="15.75" customHeight="1">
      <c r="A49" s="158"/>
      <c r="B49" s="12"/>
      <c r="C49" s="12" t="s">
        <v>102</v>
      </c>
      <c r="D49" s="12" t="s">
        <v>103</v>
      </c>
      <c r="E49" s="12"/>
      <c r="F49" s="12"/>
      <c r="G49" s="55">
        <v>0</v>
      </c>
      <c r="H49" s="113"/>
      <c r="I49" s="113"/>
      <c r="J49" s="61">
        <f>SUM(G49:I49)</f>
        <v>0</v>
      </c>
    </row>
    <row r="50" spans="1:10" ht="15.75" customHeight="1">
      <c r="A50" s="157" t="s">
        <v>14</v>
      </c>
      <c r="B50" s="16"/>
      <c r="C50" s="16" t="s">
        <v>15</v>
      </c>
      <c r="D50" s="16"/>
      <c r="E50" s="16"/>
      <c r="F50" s="22"/>
      <c r="G50" s="132">
        <f>G51+G52</f>
        <v>240000</v>
      </c>
      <c r="H50" s="132">
        <f>H51+H52</f>
        <v>0</v>
      </c>
      <c r="I50" s="132">
        <f>I51+I52</f>
        <v>0</v>
      </c>
      <c r="J50" s="160">
        <f>J51+J52</f>
        <v>240000</v>
      </c>
    </row>
    <row r="51" spans="1:10" ht="15.75" customHeight="1">
      <c r="A51" s="158"/>
      <c r="B51" s="12" t="s">
        <v>50</v>
      </c>
      <c r="C51" s="12"/>
      <c r="D51" s="12" t="s">
        <v>258</v>
      </c>
      <c r="E51" s="12"/>
      <c r="F51" s="21"/>
      <c r="G51" s="134">
        <v>120000</v>
      </c>
      <c r="H51" s="113">
        <v>0</v>
      </c>
      <c r="I51" s="113">
        <v>0</v>
      </c>
      <c r="J51" s="61">
        <f>SUM(G51:I51)</f>
        <v>120000</v>
      </c>
    </row>
    <row r="52" spans="1:10" ht="15.75" customHeight="1">
      <c r="A52" s="158"/>
      <c r="B52" s="12"/>
      <c r="C52" s="12"/>
      <c r="D52" s="12" t="s">
        <v>263</v>
      </c>
      <c r="E52" s="12"/>
      <c r="F52" s="12"/>
      <c r="G52" s="55">
        <v>120000</v>
      </c>
      <c r="H52" s="113">
        <v>0</v>
      </c>
      <c r="I52" s="113">
        <v>0</v>
      </c>
      <c r="J52" s="61">
        <f>SUM(G52:I52)</f>
        <v>120000</v>
      </c>
    </row>
    <row r="53" spans="1:10" ht="15.75" customHeight="1">
      <c r="A53" s="157" t="s">
        <v>9</v>
      </c>
      <c r="B53" s="16"/>
      <c r="C53" s="16" t="s">
        <v>10</v>
      </c>
      <c r="D53" s="16"/>
      <c r="E53" s="16"/>
      <c r="F53" s="22"/>
      <c r="G53" s="132">
        <f>SUM(G54:G55)</f>
        <v>0</v>
      </c>
      <c r="H53" s="132">
        <f>SUM(H54:H55)</f>
        <v>0</v>
      </c>
      <c r="I53" s="132">
        <f>SUM(I54:I55)</f>
        <v>50000</v>
      </c>
      <c r="J53" s="160">
        <f>SUM(J54:J55)</f>
        <v>50000</v>
      </c>
    </row>
    <row r="54" spans="1:10" ht="15.75" customHeight="1">
      <c r="A54" s="158"/>
      <c r="B54" s="12" t="s">
        <v>381</v>
      </c>
      <c r="C54" s="12"/>
      <c r="D54" s="12" t="s">
        <v>383</v>
      </c>
      <c r="E54" s="12"/>
      <c r="F54" s="21"/>
      <c r="G54" s="134">
        <v>0</v>
      </c>
      <c r="H54" s="113"/>
      <c r="I54" s="113">
        <v>50000</v>
      </c>
      <c r="J54" s="61">
        <f>SUM(G54:I54)</f>
        <v>50000</v>
      </c>
    </row>
    <row r="55" spans="1:10" ht="15.75" customHeight="1">
      <c r="A55" s="158"/>
      <c r="B55" s="12"/>
      <c r="C55" s="12"/>
      <c r="E55" s="12"/>
      <c r="F55" s="12"/>
      <c r="G55" s="55">
        <v>0</v>
      </c>
      <c r="H55" s="113"/>
      <c r="I55" s="113"/>
      <c r="J55" s="61">
        <f>SUM(G55:I55)</f>
        <v>0</v>
      </c>
    </row>
    <row r="56" spans="1:10" ht="15.75" customHeight="1">
      <c r="A56" s="157" t="s">
        <v>16</v>
      </c>
      <c r="B56" s="16"/>
      <c r="C56" s="16" t="s">
        <v>17</v>
      </c>
      <c r="D56" s="16"/>
      <c r="E56" s="16"/>
      <c r="F56" s="16"/>
      <c r="G56" s="135">
        <f>G57+G58</f>
        <v>0</v>
      </c>
      <c r="H56" s="135">
        <f>H57+H58</f>
        <v>0</v>
      </c>
      <c r="I56" s="135">
        <f>I57+I58</f>
        <v>858345</v>
      </c>
      <c r="J56" s="135">
        <f>J57+J58</f>
        <v>858345</v>
      </c>
    </row>
    <row r="57" spans="1:10" ht="15.75" customHeight="1">
      <c r="A57" s="158"/>
      <c r="B57" s="12" t="s">
        <v>379</v>
      </c>
      <c r="C57" s="12"/>
      <c r="D57" s="12" t="s">
        <v>380</v>
      </c>
      <c r="E57" s="12"/>
      <c r="F57" s="12"/>
      <c r="G57" s="55">
        <v>0</v>
      </c>
      <c r="H57" s="113">
        <v>0</v>
      </c>
      <c r="I57" s="113">
        <v>558345</v>
      </c>
      <c r="J57" s="61">
        <f>SUM(G57:I57)</f>
        <v>558345</v>
      </c>
    </row>
    <row r="58" spans="1:10" ht="15.75" customHeight="1">
      <c r="A58" s="158"/>
      <c r="B58" s="12"/>
      <c r="C58" s="12"/>
      <c r="D58" s="12" t="s">
        <v>382</v>
      </c>
      <c r="E58" s="12"/>
      <c r="F58" s="12"/>
      <c r="G58" s="55">
        <v>0</v>
      </c>
      <c r="H58" s="113">
        <v>0</v>
      </c>
      <c r="I58" s="113">
        <v>300000</v>
      </c>
      <c r="J58" s="61">
        <f>SUM(G58:I58)</f>
        <v>300000</v>
      </c>
    </row>
    <row r="59" spans="1:10" ht="15.75" customHeight="1">
      <c r="A59" s="157" t="s">
        <v>19</v>
      </c>
      <c r="B59" s="16"/>
      <c r="C59" s="16" t="s">
        <v>18</v>
      </c>
      <c r="D59" s="16"/>
      <c r="E59" s="16"/>
      <c r="F59" s="22"/>
      <c r="G59" s="132">
        <f>G60</f>
        <v>9053000</v>
      </c>
      <c r="H59" s="132">
        <f>H60</f>
        <v>0</v>
      </c>
      <c r="I59" s="132">
        <f>I60</f>
        <v>1368832</v>
      </c>
      <c r="J59" s="160">
        <f>J60</f>
        <v>10421832</v>
      </c>
    </row>
    <row r="60" spans="1:10" ht="15.75" customHeight="1">
      <c r="A60" s="158"/>
      <c r="B60" s="11" t="s">
        <v>91</v>
      </c>
      <c r="C60" s="11"/>
      <c r="D60" s="11" t="s">
        <v>92</v>
      </c>
      <c r="E60" s="11"/>
      <c r="F60" s="21"/>
      <c r="G60" s="133">
        <f>G61+G62+G63</f>
        <v>9053000</v>
      </c>
      <c r="H60" s="133">
        <f>H61+H62+H63</f>
        <v>0</v>
      </c>
      <c r="I60" s="133">
        <f>I61+I62+I63</f>
        <v>1368832</v>
      </c>
      <c r="J60" s="161">
        <f>J61+J62+J63</f>
        <v>10421832</v>
      </c>
    </row>
    <row r="61" spans="1:10" ht="15.75" customHeight="1">
      <c r="A61" s="158"/>
      <c r="B61" s="12"/>
      <c r="C61" s="12" t="s">
        <v>93</v>
      </c>
      <c r="D61" s="12"/>
      <c r="E61" s="12" t="s">
        <v>94</v>
      </c>
      <c r="F61" s="21"/>
      <c r="G61" s="134">
        <v>5353000</v>
      </c>
      <c r="H61" s="113">
        <v>0</v>
      </c>
      <c r="I61" s="113">
        <v>772000</v>
      </c>
      <c r="J61" s="61">
        <f>SUM(G61:I61)</f>
        <v>6125000</v>
      </c>
    </row>
    <row r="62" spans="1:10">
      <c r="A62" s="158"/>
      <c r="B62" s="12"/>
      <c r="C62" s="12" t="s">
        <v>95</v>
      </c>
      <c r="D62" s="12"/>
      <c r="E62" s="12" t="s">
        <v>96</v>
      </c>
      <c r="F62" s="12"/>
      <c r="G62" s="55">
        <v>3700000</v>
      </c>
      <c r="H62" s="113">
        <v>0</v>
      </c>
      <c r="I62" s="113">
        <v>0</v>
      </c>
      <c r="J62" s="61">
        <f>SUM(G62:I62)</f>
        <v>3700000</v>
      </c>
    </row>
    <row r="63" spans="1:10">
      <c r="A63" s="158"/>
      <c r="B63" s="12"/>
      <c r="C63" s="12" t="s">
        <v>97</v>
      </c>
      <c r="D63" s="12"/>
      <c r="E63" s="12" t="s">
        <v>267</v>
      </c>
      <c r="F63" s="12"/>
      <c r="G63" s="55">
        <v>0</v>
      </c>
      <c r="H63" s="113">
        <v>0</v>
      </c>
      <c r="I63" s="113">
        <v>596832</v>
      </c>
      <c r="J63" s="61">
        <f>SUM(G63:I63)</f>
        <v>596832</v>
      </c>
    </row>
    <row r="64" spans="1:10">
      <c r="A64" s="162"/>
      <c r="B64" s="163"/>
      <c r="C64" s="163" t="s">
        <v>106</v>
      </c>
      <c r="D64" s="163"/>
      <c r="E64" s="163"/>
      <c r="F64" s="163"/>
      <c r="G64" s="164">
        <f>G10+G29+G32+G44+G50+G53+G59+G56</f>
        <v>39402000</v>
      </c>
      <c r="H64" s="164">
        <f>H10+H29+H32+H44+H50+H53+H59+H56</f>
        <v>0</v>
      </c>
      <c r="I64" s="164">
        <f>I10+I29+I32+I44+I50+I53+I59+I56</f>
        <v>2303091</v>
      </c>
      <c r="J64" s="167">
        <f>J10+J29+J32+J44+J50+J53+J59+J56</f>
        <v>41705091</v>
      </c>
    </row>
  </sheetData>
  <sheetProtection selectLockedCells="1" selectUnlockedCells="1"/>
  <mergeCells count="11">
    <mergeCell ref="A1:G1"/>
    <mergeCell ref="E2:G2"/>
    <mergeCell ref="A3:G3"/>
    <mergeCell ref="A4:G4"/>
    <mergeCell ref="J7:J9"/>
    <mergeCell ref="A7:F9"/>
    <mergeCell ref="G7:G9"/>
    <mergeCell ref="A5:G5"/>
    <mergeCell ref="H7:I7"/>
    <mergeCell ref="H8:H9"/>
    <mergeCell ref="I8:I9"/>
  </mergeCells>
  <phoneticPr fontId="0" type="noConversion"/>
  <printOptions headings="1"/>
  <pageMargins left="0.25" right="0.25" top="0.75" bottom="0.75" header="0.51180555555555551" footer="0.51180555555555551"/>
  <pageSetup paperSize="9" scale="86" firstPageNumber="0" orientation="landscape" horizontalDpi="300" verticalDpi="300" r:id="rId1"/>
  <headerFooter alignWithMargins="0"/>
  <rowBreaks count="1" manualBreakCount="1">
    <brk id="40" max="16383" man="1"/>
  </rowBreaks>
  <cellWatches>
    <cellWatch r="E2"/>
  </cellWatches>
</worksheet>
</file>

<file path=xl/worksheets/sheet4.xml><?xml version="1.0" encoding="utf-8"?>
<worksheet xmlns="http://schemas.openxmlformats.org/spreadsheetml/2006/main" xmlns:r="http://schemas.openxmlformats.org/officeDocument/2006/relationships">
  <sheetPr codeName="Munka4"/>
  <dimension ref="A1:I18"/>
  <sheetViews>
    <sheetView workbookViewId="0">
      <selection activeCell="M9" sqref="M9"/>
    </sheetView>
  </sheetViews>
  <sheetFormatPr defaultRowHeight="15.75"/>
  <cols>
    <col min="1" max="1" width="2" style="1" customWidth="1"/>
    <col min="2" max="2" width="2.140625" style="1" customWidth="1"/>
    <col min="3" max="3" width="1.42578125" style="1" customWidth="1"/>
    <col min="4" max="4" width="51.7109375" style="1" customWidth="1"/>
    <col min="5" max="5" width="11.28515625" style="1" bestFit="1" customWidth="1"/>
    <col min="6" max="6" width="9.7109375" style="1" bestFit="1" customWidth="1"/>
    <col min="7" max="7" width="9.7109375" style="1" customWidth="1"/>
    <col min="8" max="8" width="13.140625" style="1" customWidth="1"/>
    <col min="9" max="16384" width="9.140625" style="1"/>
  </cols>
  <sheetData>
    <row r="1" spans="1:9">
      <c r="A1" s="224"/>
      <c r="B1" s="224"/>
      <c r="C1" s="224"/>
      <c r="D1" s="224"/>
      <c r="E1" s="224"/>
      <c r="F1" s="224"/>
      <c r="G1" s="224"/>
      <c r="H1" s="224"/>
    </row>
    <row r="2" spans="1:9">
      <c r="A2" s="23"/>
      <c r="B2" s="23"/>
      <c r="C2" s="23"/>
      <c r="D2" s="212" t="s">
        <v>369</v>
      </c>
      <c r="E2" s="212"/>
      <c r="F2" s="212"/>
      <c r="G2" s="212"/>
      <c r="H2" s="212"/>
    </row>
    <row r="3" spans="1:9">
      <c r="A3" s="208" t="s">
        <v>256</v>
      </c>
      <c r="B3" s="208"/>
      <c r="C3" s="208"/>
      <c r="D3" s="208"/>
      <c r="E3" s="208"/>
      <c r="F3" s="208"/>
      <c r="G3" s="208"/>
      <c r="H3" s="208"/>
    </row>
    <row r="4" spans="1:9">
      <c r="A4" s="225" t="s">
        <v>252</v>
      </c>
      <c r="B4" s="225"/>
      <c r="C4" s="225"/>
      <c r="D4" s="225"/>
      <c r="E4" s="225"/>
      <c r="F4" s="225"/>
      <c r="G4" s="225"/>
      <c r="H4" s="225"/>
    </row>
    <row r="5" spans="1:9">
      <c r="A5" s="225" t="s">
        <v>119</v>
      </c>
      <c r="B5" s="225"/>
      <c r="C5" s="225"/>
      <c r="D5" s="225"/>
      <c r="E5" s="225"/>
      <c r="F5" s="225"/>
      <c r="G5" s="225"/>
      <c r="H5" s="225"/>
    </row>
    <row r="6" spans="1:9">
      <c r="D6" s="24"/>
      <c r="E6" s="226" t="s">
        <v>270</v>
      </c>
      <c r="F6" s="226"/>
      <c r="G6" s="226"/>
      <c r="H6" s="226"/>
    </row>
    <row r="7" spans="1:9" ht="12.75" customHeight="1">
      <c r="A7" s="228" t="s">
        <v>120</v>
      </c>
      <c r="B7" s="228"/>
      <c r="C7" s="228"/>
      <c r="D7" s="228"/>
      <c r="E7" s="220" t="s">
        <v>121</v>
      </c>
      <c r="F7" s="220" t="s">
        <v>122</v>
      </c>
      <c r="G7" s="220" t="s">
        <v>123</v>
      </c>
      <c r="H7" s="220" t="s">
        <v>124</v>
      </c>
    </row>
    <row r="8" spans="1:9">
      <c r="A8" s="228"/>
      <c r="B8" s="228"/>
      <c r="C8" s="228"/>
      <c r="D8" s="228"/>
      <c r="E8" s="220"/>
      <c r="F8" s="220"/>
      <c r="G8" s="220"/>
      <c r="H8" s="221"/>
    </row>
    <row r="9" spans="1:9" ht="27" customHeight="1">
      <c r="A9" s="228"/>
      <c r="B9" s="228"/>
      <c r="C9" s="228"/>
      <c r="D9" s="228"/>
      <c r="E9" s="220"/>
      <c r="F9" s="220"/>
      <c r="G9" s="220"/>
      <c r="H9" s="222"/>
    </row>
    <row r="10" spans="1:9">
      <c r="A10" s="223" t="s">
        <v>125</v>
      </c>
      <c r="B10" s="223"/>
      <c r="C10" s="223"/>
      <c r="D10" s="223"/>
      <c r="E10" s="62">
        <f>'2. Bevétel funkció'!F10</f>
        <v>756000</v>
      </c>
      <c r="F10" s="174"/>
      <c r="G10" s="174"/>
      <c r="H10" s="62">
        <f t="shared" ref="H10:H17" si="0">SUM(E10:G10)</f>
        <v>756000</v>
      </c>
      <c r="I10" s="26"/>
    </row>
    <row r="11" spans="1:9">
      <c r="A11" s="229" t="s">
        <v>51</v>
      </c>
      <c r="B11" s="229"/>
      <c r="C11" s="229"/>
      <c r="D11" s="229"/>
      <c r="E11" s="63">
        <f>'2. Bevétel funkció'!F32</f>
        <v>7160000</v>
      </c>
      <c r="F11" s="63"/>
      <c r="G11" s="175"/>
      <c r="H11" s="62">
        <f t="shared" si="0"/>
        <v>7160000</v>
      </c>
      <c r="I11" s="28"/>
    </row>
    <row r="12" spans="1:9">
      <c r="A12" s="223" t="s">
        <v>71</v>
      </c>
      <c r="B12" s="223"/>
      <c r="C12" s="223"/>
      <c r="D12" s="223"/>
      <c r="E12" s="62">
        <f>'2. Bevétel funkció'!F48</f>
        <v>86000</v>
      </c>
      <c r="F12" s="62"/>
      <c r="G12" s="174"/>
      <c r="H12" s="62">
        <f t="shared" si="0"/>
        <v>86000</v>
      </c>
      <c r="I12" s="28"/>
    </row>
    <row r="13" spans="1:9">
      <c r="A13" s="229" t="s">
        <v>126</v>
      </c>
      <c r="B13" s="229"/>
      <c r="C13" s="229"/>
      <c r="D13" s="229"/>
      <c r="E13" s="63">
        <f>'2. Bevétel funkció'!F53</f>
        <v>19597339</v>
      </c>
      <c r="F13" s="63"/>
      <c r="G13" s="175"/>
      <c r="H13" s="62">
        <v>19623253</v>
      </c>
      <c r="I13" s="28"/>
    </row>
    <row r="14" spans="1:9">
      <c r="A14" s="229" t="s">
        <v>90</v>
      </c>
      <c r="B14" s="229"/>
      <c r="C14" s="229"/>
      <c r="D14" s="229"/>
      <c r="E14" s="63">
        <f>'2. Bevétel funkció'!F65</f>
        <v>9053000</v>
      </c>
      <c r="F14" s="63"/>
      <c r="G14" s="175"/>
      <c r="H14" s="62">
        <v>10421832</v>
      </c>
      <c r="I14" s="28"/>
    </row>
    <row r="15" spans="1:9">
      <c r="A15" s="27" t="s">
        <v>127</v>
      </c>
      <c r="B15" s="27"/>
      <c r="C15" s="27"/>
      <c r="D15" s="27"/>
      <c r="E15" s="63">
        <f>'2. Bevétel funkció'!F71</f>
        <v>2749661</v>
      </c>
      <c r="F15" s="63"/>
      <c r="G15" s="175"/>
      <c r="H15" s="62">
        <f t="shared" si="0"/>
        <v>2749661</v>
      </c>
      <c r="I15" s="28"/>
    </row>
    <row r="16" spans="1:9">
      <c r="A16" s="173" t="s">
        <v>207</v>
      </c>
      <c r="B16" s="27"/>
      <c r="C16" s="27"/>
      <c r="D16" s="27"/>
      <c r="E16" s="63">
        <v>300000</v>
      </c>
      <c r="F16" s="63"/>
      <c r="G16" s="175"/>
      <c r="H16" s="62">
        <f t="shared" si="0"/>
        <v>300000</v>
      </c>
      <c r="I16" s="28"/>
    </row>
    <row r="17" spans="1:9">
      <c r="A17" s="173" t="s">
        <v>101</v>
      </c>
      <c r="B17" s="27"/>
      <c r="C17" s="27"/>
      <c r="D17" s="27"/>
      <c r="E17" s="63">
        <v>608345</v>
      </c>
      <c r="F17" s="63"/>
      <c r="G17" s="175"/>
      <c r="H17" s="62">
        <f t="shared" si="0"/>
        <v>608345</v>
      </c>
      <c r="I17" s="28"/>
    </row>
    <row r="18" spans="1:9">
      <c r="A18" s="227" t="s">
        <v>106</v>
      </c>
      <c r="B18" s="227"/>
      <c r="C18" s="227"/>
      <c r="D18" s="227"/>
      <c r="E18" s="176">
        <f>SUM(E10:E17)</f>
        <v>40310345</v>
      </c>
      <c r="F18" s="176">
        <f>SUM(F10:F17)</f>
        <v>0</v>
      </c>
      <c r="G18" s="176">
        <f>SUM(G10:G17)</f>
        <v>0</v>
      </c>
      <c r="H18" s="176">
        <f>SUM(H10:H17)</f>
        <v>41705091</v>
      </c>
      <c r="I18" s="28"/>
    </row>
  </sheetData>
  <sheetProtection selectLockedCells="1" selectUnlockedCells="1"/>
  <mergeCells count="17">
    <mergeCell ref="A18:D18"/>
    <mergeCell ref="A7:D9"/>
    <mergeCell ref="E7:E9"/>
    <mergeCell ref="A14:D14"/>
    <mergeCell ref="A11:D11"/>
    <mergeCell ref="A12:D12"/>
    <mergeCell ref="A13:D13"/>
    <mergeCell ref="H7:H9"/>
    <mergeCell ref="A10:D10"/>
    <mergeCell ref="A1:H1"/>
    <mergeCell ref="D2:H2"/>
    <mergeCell ref="A3:H3"/>
    <mergeCell ref="A4:H4"/>
    <mergeCell ref="A5:H5"/>
    <mergeCell ref="E6:H6"/>
    <mergeCell ref="G7:G9"/>
    <mergeCell ref="F7:F9"/>
  </mergeCells>
  <phoneticPr fontId="0" type="noConversion"/>
  <printOptions headings="1"/>
  <pageMargins left="0.70833333333333337" right="0.65277777777777779" top="0.74791666666666667" bottom="0.74791666666666667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Munka5"/>
  <dimension ref="A1:I301"/>
  <sheetViews>
    <sheetView view="pageBreakPreview" topLeftCell="B151" zoomScaleNormal="100" zoomScaleSheetLayoutView="100" workbookViewId="0">
      <selection activeCell="H10" sqref="H10"/>
    </sheetView>
  </sheetViews>
  <sheetFormatPr defaultRowHeight="15.75" customHeight="1"/>
  <cols>
    <col min="1" max="1" width="3.28515625" style="30" hidden="1" customWidth="1"/>
    <col min="2" max="2" width="5" style="29" customWidth="1"/>
    <col min="3" max="3" width="7.140625" style="29" customWidth="1"/>
    <col min="4" max="4" width="6.42578125" style="29" customWidth="1"/>
    <col min="5" max="5" width="45.28515625" style="29" customWidth="1"/>
    <col min="6" max="6" width="14.7109375" style="29" customWidth="1"/>
    <col min="7" max="7" width="14.42578125" style="194" customWidth="1"/>
    <col min="8" max="8" width="15.5703125" style="194" customWidth="1"/>
    <col min="9" max="9" width="15.5703125" style="1" customWidth="1"/>
    <col min="10" max="16384" width="9.140625" style="1"/>
  </cols>
  <sheetData>
    <row r="1" spans="1:9" ht="15.75" customHeight="1">
      <c r="A1" s="236"/>
      <c r="B1" s="236"/>
      <c r="C1" s="236"/>
      <c r="D1" s="236"/>
      <c r="E1" s="236"/>
      <c r="F1" s="236"/>
    </row>
    <row r="2" spans="1:9" ht="15.75" customHeight="1">
      <c r="A2" s="203" t="s">
        <v>371</v>
      </c>
      <c r="B2" s="203"/>
      <c r="C2" s="203"/>
      <c r="D2" s="203"/>
      <c r="E2" s="203"/>
      <c r="F2" s="203"/>
      <c r="G2" s="203"/>
      <c r="H2" s="203"/>
      <c r="I2" s="203"/>
    </row>
    <row r="3" spans="1:9" ht="15.75" customHeight="1">
      <c r="A3" s="208" t="s">
        <v>256</v>
      </c>
      <c r="B3" s="208"/>
      <c r="C3" s="208"/>
      <c r="D3" s="208"/>
      <c r="E3" s="208"/>
      <c r="F3" s="208"/>
      <c r="G3" s="208"/>
      <c r="H3" s="208"/>
      <c r="I3" s="208"/>
    </row>
    <row r="4" spans="1:9" ht="15.75" customHeight="1">
      <c r="A4" s="208" t="s">
        <v>253</v>
      </c>
      <c r="B4" s="208"/>
      <c r="C4" s="208"/>
      <c r="D4" s="208"/>
      <c r="E4" s="208"/>
      <c r="F4" s="208"/>
      <c r="G4" s="208"/>
      <c r="H4" s="208"/>
      <c r="I4" s="208"/>
    </row>
    <row r="5" spans="1:9" ht="15.75" customHeight="1">
      <c r="A5" s="208" t="s">
        <v>42</v>
      </c>
      <c r="B5" s="208"/>
      <c r="C5" s="208"/>
      <c r="D5" s="208"/>
      <c r="E5" s="208"/>
      <c r="F5" s="208"/>
      <c r="G5" s="208"/>
      <c r="H5" s="208"/>
      <c r="I5" s="208"/>
    </row>
    <row r="6" spans="1:9" ht="15.75" customHeight="1">
      <c r="A6" s="9"/>
      <c r="B6" s="9"/>
      <c r="C6" s="9"/>
      <c r="D6" s="9"/>
      <c r="E6" s="9"/>
      <c r="F6" s="9"/>
    </row>
    <row r="7" spans="1:9" ht="15.75" customHeight="1">
      <c r="A7" s="213" t="s">
        <v>129</v>
      </c>
      <c r="B7" s="214"/>
      <c r="C7" s="214"/>
      <c r="D7" s="214"/>
      <c r="E7" s="214"/>
      <c r="F7" s="233" t="s">
        <v>1</v>
      </c>
      <c r="G7" s="235" t="s">
        <v>375</v>
      </c>
      <c r="H7" s="235"/>
      <c r="I7" s="209" t="s">
        <v>378</v>
      </c>
    </row>
    <row r="8" spans="1:9" s="8" customFormat="1" ht="30" customHeight="1">
      <c r="A8" s="215"/>
      <c r="B8" s="216"/>
      <c r="C8" s="216"/>
      <c r="D8" s="216"/>
      <c r="E8" s="216"/>
      <c r="F8" s="234"/>
      <c r="G8" s="195" t="s">
        <v>376</v>
      </c>
      <c r="H8" s="195" t="s">
        <v>377</v>
      </c>
      <c r="I8" s="209"/>
    </row>
    <row r="9" spans="1:9" s="38" customFormat="1" ht="15.75" customHeight="1">
      <c r="A9" s="177" t="s">
        <v>130</v>
      </c>
      <c r="B9" s="191" t="s">
        <v>237</v>
      </c>
      <c r="C9" s="10"/>
      <c r="D9" s="10"/>
      <c r="E9" s="10"/>
      <c r="F9" s="145">
        <f>F10+F20+F25+F55+F76+F79</f>
        <v>20278000</v>
      </c>
      <c r="G9" s="145">
        <f>G10+G20+G25+G55+G76+G79</f>
        <v>0</v>
      </c>
      <c r="H9" s="145">
        <f>H10+H20+H25+H55+H76+H79</f>
        <v>1791636</v>
      </c>
      <c r="I9" s="178">
        <f>F9+G9+H9</f>
        <v>22069636</v>
      </c>
    </row>
    <row r="10" spans="1:9" s="28" customFormat="1" ht="15.75" customHeight="1">
      <c r="A10" s="179" t="s">
        <v>22</v>
      </c>
      <c r="B10" s="31"/>
      <c r="C10" s="31" t="s">
        <v>131</v>
      </c>
      <c r="D10" s="31"/>
      <c r="E10" s="31"/>
      <c r="F10" s="146">
        <f>F11+F14</f>
        <v>2188000</v>
      </c>
      <c r="G10" s="146">
        <f>G11+G14</f>
        <v>0</v>
      </c>
      <c r="H10" s="146">
        <f>H11+H14</f>
        <v>0</v>
      </c>
      <c r="I10" s="180">
        <f t="shared" ref="I10:I75" si="0">F10+G10+H10</f>
        <v>2188000</v>
      </c>
    </row>
    <row r="11" spans="1:9" s="28" customFormat="1" ht="15.75" customHeight="1">
      <c r="A11" s="181"/>
      <c r="B11" s="31" t="s">
        <v>132</v>
      </c>
      <c r="C11" s="31"/>
      <c r="D11" s="31" t="s">
        <v>133</v>
      </c>
      <c r="E11" s="31"/>
      <c r="F11" s="146">
        <f>SUM(F12:F13)</f>
        <v>0</v>
      </c>
      <c r="G11" s="146">
        <f>SUM(G12:G13)</f>
        <v>0</v>
      </c>
      <c r="H11" s="146">
        <f>SUM(H12:H13)</f>
        <v>0</v>
      </c>
      <c r="I11" s="180">
        <f t="shared" si="0"/>
        <v>0</v>
      </c>
    </row>
    <row r="12" spans="1:9" s="28" customFormat="1" ht="15.75" customHeight="1">
      <c r="A12" s="158"/>
      <c r="B12" s="18"/>
      <c r="C12" s="18" t="s">
        <v>134</v>
      </c>
      <c r="D12" s="18" t="s">
        <v>135</v>
      </c>
      <c r="E12" s="18"/>
      <c r="F12" s="147">
        <v>0</v>
      </c>
      <c r="G12" s="144"/>
      <c r="H12" s="144"/>
      <c r="I12" s="180">
        <f t="shared" si="0"/>
        <v>0</v>
      </c>
    </row>
    <row r="13" spans="1:9" s="28" customFormat="1" ht="15.75" customHeight="1">
      <c r="A13" s="181"/>
      <c r="B13" s="18"/>
      <c r="C13" s="18" t="s">
        <v>136</v>
      </c>
      <c r="D13" s="18" t="s">
        <v>137</v>
      </c>
      <c r="E13" s="18"/>
      <c r="F13" s="147">
        <v>0</v>
      </c>
      <c r="G13" s="144"/>
      <c r="H13" s="144"/>
      <c r="I13" s="180">
        <f t="shared" si="0"/>
        <v>0</v>
      </c>
    </row>
    <row r="14" spans="1:9" s="28" customFormat="1" ht="15.75" customHeight="1">
      <c r="A14" s="181"/>
      <c r="B14" s="31" t="s">
        <v>138</v>
      </c>
      <c r="C14" s="31"/>
      <c r="D14" s="31" t="s">
        <v>139</v>
      </c>
      <c r="E14" s="31"/>
      <c r="F14" s="146">
        <f>F15</f>
        <v>2188000</v>
      </c>
      <c r="G14" s="146">
        <f>G15</f>
        <v>0</v>
      </c>
      <c r="H14" s="146">
        <f>H15</f>
        <v>0</v>
      </c>
      <c r="I14" s="180">
        <f t="shared" si="0"/>
        <v>2188000</v>
      </c>
    </row>
    <row r="15" spans="1:9" s="28" customFormat="1" ht="15.75" customHeight="1">
      <c r="A15" s="181"/>
      <c r="B15" s="18"/>
      <c r="C15" s="18" t="s">
        <v>140</v>
      </c>
      <c r="D15" s="18" t="s">
        <v>141</v>
      </c>
      <c r="E15" s="18"/>
      <c r="F15" s="147">
        <f>SUM(F16:F18)</f>
        <v>2188000</v>
      </c>
      <c r="G15" s="144"/>
      <c r="H15" s="144"/>
      <c r="I15" s="180">
        <f t="shared" si="0"/>
        <v>2188000</v>
      </c>
    </row>
    <row r="16" spans="1:9" s="28" customFormat="1" ht="15.75" customHeight="1">
      <c r="A16" s="181"/>
      <c r="B16" s="18"/>
      <c r="C16" s="18"/>
      <c r="D16" s="18"/>
      <c r="E16" s="32" t="s">
        <v>142</v>
      </c>
      <c r="F16" s="148">
        <v>898000</v>
      </c>
      <c r="G16" s="144"/>
      <c r="H16" s="144"/>
      <c r="I16" s="180">
        <f t="shared" si="0"/>
        <v>898000</v>
      </c>
    </row>
    <row r="17" spans="1:9" s="28" customFormat="1" ht="15.75" customHeight="1">
      <c r="A17" s="181"/>
      <c r="B17" s="18"/>
      <c r="C17" s="18"/>
      <c r="D17" s="18"/>
      <c r="E17" s="32" t="s">
        <v>143</v>
      </c>
      <c r="F17" s="148">
        <v>1061000</v>
      </c>
      <c r="G17" s="144"/>
      <c r="H17" s="144"/>
      <c r="I17" s="180">
        <f t="shared" si="0"/>
        <v>1061000</v>
      </c>
    </row>
    <row r="18" spans="1:9" s="28" customFormat="1" ht="15.75" customHeight="1">
      <c r="A18" s="181"/>
      <c r="B18" s="18"/>
      <c r="C18" s="18"/>
      <c r="D18" s="32"/>
      <c r="E18" s="32" t="s">
        <v>144</v>
      </c>
      <c r="F18" s="148">
        <v>229000</v>
      </c>
      <c r="G18" s="144"/>
      <c r="H18" s="144"/>
      <c r="I18" s="180">
        <f t="shared" si="0"/>
        <v>229000</v>
      </c>
    </row>
    <row r="19" spans="1:9" s="28" customFormat="1" ht="15.75" customHeight="1">
      <c r="A19" s="181"/>
      <c r="B19" s="18"/>
      <c r="C19" s="18"/>
      <c r="D19" s="18"/>
      <c r="E19" s="18"/>
      <c r="F19" s="147"/>
      <c r="G19" s="144"/>
      <c r="H19" s="144"/>
      <c r="I19" s="180">
        <f t="shared" si="0"/>
        <v>0</v>
      </c>
    </row>
    <row r="20" spans="1:9" s="28" customFormat="1" ht="15.75" customHeight="1">
      <c r="A20" s="179" t="s">
        <v>24</v>
      </c>
      <c r="B20" s="31"/>
      <c r="C20" s="31" t="s">
        <v>145</v>
      </c>
      <c r="D20" s="33"/>
      <c r="E20" s="33"/>
      <c r="F20" s="146">
        <f>SUM(F21:F23)</f>
        <v>591000</v>
      </c>
      <c r="G20" s="146">
        <f>SUM(G21:G23)</f>
        <v>0</v>
      </c>
      <c r="H20" s="146">
        <f>SUM(H21:H23)</f>
        <v>0</v>
      </c>
      <c r="I20" s="180">
        <f t="shared" si="0"/>
        <v>591000</v>
      </c>
    </row>
    <row r="21" spans="1:9" s="28" customFormat="1" ht="15.75" customHeight="1">
      <c r="A21" s="181"/>
      <c r="B21" s="18"/>
      <c r="C21" s="18"/>
      <c r="D21" s="32" t="s">
        <v>146</v>
      </c>
      <c r="E21" s="18"/>
      <c r="F21" s="147">
        <v>591000</v>
      </c>
      <c r="G21" s="144"/>
      <c r="H21" s="144"/>
      <c r="I21" s="180">
        <f t="shared" si="0"/>
        <v>591000</v>
      </c>
    </row>
    <row r="22" spans="1:9" s="28" customFormat="1" ht="15.75" customHeight="1">
      <c r="A22" s="181"/>
      <c r="B22" s="18"/>
      <c r="C22" s="18"/>
      <c r="D22" s="32" t="s">
        <v>147</v>
      </c>
      <c r="E22" s="18"/>
      <c r="F22" s="147">
        <v>0</v>
      </c>
      <c r="G22" s="144"/>
      <c r="H22" s="144"/>
      <c r="I22" s="180">
        <f t="shared" si="0"/>
        <v>0</v>
      </c>
    </row>
    <row r="23" spans="1:9" s="28" customFormat="1" ht="15.75" customHeight="1">
      <c r="A23" s="181"/>
      <c r="B23" s="18"/>
      <c r="C23" s="18"/>
      <c r="D23" s="32" t="s">
        <v>148</v>
      </c>
      <c r="E23" s="18"/>
      <c r="F23" s="147">
        <v>0</v>
      </c>
      <c r="G23" s="144"/>
      <c r="H23" s="144"/>
      <c r="I23" s="180">
        <f t="shared" si="0"/>
        <v>0</v>
      </c>
    </row>
    <row r="24" spans="1:9" s="28" customFormat="1" ht="15.75" customHeight="1">
      <c r="A24" s="181"/>
      <c r="B24" s="18"/>
      <c r="C24" s="18"/>
      <c r="D24" s="18"/>
      <c r="E24" s="18"/>
      <c r="F24" s="147"/>
      <c r="G24" s="144"/>
      <c r="H24" s="144"/>
      <c r="I24" s="180">
        <f t="shared" si="0"/>
        <v>0</v>
      </c>
    </row>
    <row r="25" spans="1:9" s="28" customFormat="1" ht="15.75" customHeight="1">
      <c r="A25" s="179" t="s">
        <v>26</v>
      </c>
      <c r="B25" s="31"/>
      <c r="C25" s="31" t="s">
        <v>27</v>
      </c>
      <c r="D25" s="31"/>
      <c r="E25" s="31"/>
      <c r="F25" s="146">
        <f>F26+F34+F40+F50</f>
        <v>3840000</v>
      </c>
      <c r="G25" s="146">
        <f>G26+G34+G40+G50</f>
        <v>0</v>
      </c>
      <c r="H25" s="146">
        <f>H26+H34+H40+H50</f>
        <v>0</v>
      </c>
      <c r="I25" s="180">
        <f t="shared" si="0"/>
        <v>3840000</v>
      </c>
    </row>
    <row r="26" spans="1:9" s="37" customFormat="1" ht="15.75" customHeight="1">
      <c r="A26" s="182"/>
      <c r="B26" s="31" t="s">
        <v>149</v>
      </c>
      <c r="C26" s="35"/>
      <c r="D26" s="31" t="s">
        <v>150</v>
      </c>
      <c r="E26" s="36"/>
      <c r="F26" s="146">
        <f>F27+F31</f>
        <v>200000</v>
      </c>
      <c r="G26" s="146">
        <f>G27+G31</f>
        <v>0</v>
      </c>
      <c r="H26" s="146">
        <f>H27+H31</f>
        <v>0</v>
      </c>
      <c r="I26" s="180">
        <f t="shared" si="0"/>
        <v>200000</v>
      </c>
    </row>
    <row r="27" spans="1:9" s="28" customFormat="1" ht="15.75" customHeight="1">
      <c r="A27" s="181"/>
      <c r="B27" s="18"/>
      <c r="C27" s="18" t="s">
        <v>151</v>
      </c>
      <c r="D27" s="18" t="s">
        <v>152</v>
      </c>
      <c r="E27" s="34"/>
      <c r="F27" s="147">
        <f>SUM(F28:F30)</f>
        <v>0</v>
      </c>
      <c r="G27" s="144"/>
      <c r="H27" s="144"/>
      <c r="I27" s="180">
        <f t="shared" si="0"/>
        <v>0</v>
      </c>
    </row>
    <row r="28" spans="1:9" s="28" customFormat="1" ht="15.75" customHeight="1">
      <c r="A28" s="181"/>
      <c r="B28" s="18"/>
      <c r="C28" s="18"/>
      <c r="D28" s="18"/>
      <c r="E28" s="34" t="s">
        <v>153</v>
      </c>
      <c r="F28" s="147">
        <v>0</v>
      </c>
      <c r="G28" s="144"/>
      <c r="H28" s="144"/>
      <c r="I28" s="180">
        <f t="shared" si="0"/>
        <v>0</v>
      </c>
    </row>
    <row r="29" spans="1:9" s="28" customFormat="1" ht="15.75" customHeight="1">
      <c r="A29" s="181"/>
      <c r="B29" s="18"/>
      <c r="C29" s="18"/>
      <c r="D29" s="18"/>
      <c r="E29" s="34" t="s">
        <v>154</v>
      </c>
      <c r="F29" s="147">
        <v>0</v>
      </c>
      <c r="G29" s="144"/>
      <c r="H29" s="144"/>
      <c r="I29" s="180">
        <f t="shared" si="0"/>
        <v>0</v>
      </c>
    </row>
    <row r="30" spans="1:9" s="28" customFormat="1" ht="15.75" customHeight="1">
      <c r="A30" s="181"/>
      <c r="B30" s="18"/>
      <c r="C30" s="18"/>
      <c r="D30" s="18"/>
      <c r="E30" s="34" t="s">
        <v>155</v>
      </c>
      <c r="F30" s="147">
        <v>0</v>
      </c>
      <c r="G30" s="144"/>
      <c r="H30" s="144"/>
      <c r="I30" s="180">
        <f t="shared" si="0"/>
        <v>0</v>
      </c>
    </row>
    <row r="31" spans="1:9" s="28" customFormat="1" ht="15.75" customHeight="1">
      <c r="A31" s="181"/>
      <c r="B31" s="18"/>
      <c r="C31" s="18" t="s">
        <v>156</v>
      </c>
      <c r="D31" s="18" t="s">
        <v>157</v>
      </c>
      <c r="E31" s="18"/>
      <c r="F31" s="147">
        <f>SUM(F32:F33)</f>
        <v>200000</v>
      </c>
      <c r="G31" s="144"/>
      <c r="H31" s="144"/>
      <c r="I31" s="180">
        <f t="shared" si="0"/>
        <v>200000</v>
      </c>
    </row>
    <row r="32" spans="1:9" s="28" customFormat="1" ht="15.75" customHeight="1">
      <c r="A32" s="179"/>
      <c r="B32" s="31"/>
      <c r="C32" s="31"/>
      <c r="D32" s="31"/>
      <c r="E32" s="32" t="s">
        <v>158</v>
      </c>
      <c r="F32" s="147">
        <v>100000</v>
      </c>
      <c r="G32" s="144"/>
      <c r="H32" s="144"/>
      <c r="I32" s="180">
        <f t="shared" si="0"/>
        <v>100000</v>
      </c>
    </row>
    <row r="33" spans="1:9" s="28" customFormat="1" ht="15.75" customHeight="1">
      <c r="A33" s="179"/>
      <c r="B33" s="31"/>
      <c r="C33" s="31"/>
      <c r="D33" s="31"/>
      <c r="E33" s="32" t="s">
        <v>159</v>
      </c>
      <c r="F33" s="147">
        <v>100000</v>
      </c>
      <c r="G33" s="144"/>
      <c r="H33" s="144"/>
      <c r="I33" s="180">
        <f t="shared" si="0"/>
        <v>100000</v>
      </c>
    </row>
    <row r="34" spans="1:9" s="37" customFormat="1" ht="15.75" customHeight="1">
      <c r="A34" s="182"/>
      <c r="B34" s="31" t="s">
        <v>160</v>
      </c>
      <c r="C34" s="35"/>
      <c r="D34" s="31" t="s">
        <v>161</v>
      </c>
      <c r="E34" s="35"/>
      <c r="F34" s="146">
        <f>F35+F38</f>
        <v>120000</v>
      </c>
      <c r="G34" s="146">
        <f>G35+G38</f>
        <v>0</v>
      </c>
      <c r="H34" s="146">
        <f>H35+H38</f>
        <v>0</v>
      </c>
      <c r="I34" s="180">
        <f t="shared" si="0"/>
        <v>120000</v>
      </c>
    </row>
    <row r="35" spans="1:9" s="28" customFormat="1" ht="15.75" customHeight="1">
      <c r="A35" s="181"/>
      <c r="B35" s="18"/>
      <c r="C35" s="18" t="s">
        <v>162</v>
      </c>
      <c r="D35" s="18" t="s">
        <v>163</v>
      </c>
      <c r="E35" s="18"/>
      <c r="F35" s="147">
        <f>SUM(F36:F37)</f>
        <v>0</v>
      </c>
      <c r="G35" s="144"/>
      <c r="H35" s="144"/>
      <c r="I35" s="180">
        <f t="shared" si="0"/>
        <v>0</v>
      </c>
    </row>
    <row r="36" spans="1:9" s="28" customFormat="1" ht="15.75" customHeight="1">
      <c r="A36" s="181"/>
      <c r="B36" s="18"/>
      <c r="C36" s="18"/>
      <c r="D36" s="18"/>
      <c r="E36" s="32" t="s">
        <v>164</v>
      </c>
      <c r="F36" s="147">
        <v>0</v>
      </c>
      <c r="G36" s="144"/>
      <c r="H36" s="144"/>
      <c r="I36" s="180">
        <f t="shared" si="0"/>
        <v>0</v>
      </c>
    </row>
    <row r="37" spans="1:9" s="28" customFormat="1" ht="15.75" customHeight="1">
      <c r="A37" s="181"/>
      <c r="B37" s="18"/>
      <c r="C37" s="18"/>
      <c r="D37" s="18"/>
      <c r="E37" s="32" t="s">
        <v>165</v>
      </c>
      <c r="F37" s="147">
        <v>0</v>
      </c>
      <c r="G37" s="144"/>
      <c r="H37" s="144"/>
      <c r="I37" s="180">
        <f t="shared" si="0"/>
        <v>0</v>
      </c>
    </row>
    <row r="38" spans="1:9" s="28" customFormat="1" ht="15.75" customHeight="1">
      <c r="A38" s="181"/>
      <c r="B38" s="18"/>
      <c r="C38" s="18" t="s">
        <v>166</v>
      </c>
      <c r="D38" s="18" t="s">
        <v>167</v>
      </c>
      <c r="E38" s="18"/>
      <c r="F38" s="147">
        <f>F39</f>
        <v>120000</v>
      </c>
      <c r="G38" s="144"/>
      <c r="H38" s="144"/>
      <c r="I38" s="180">
        <f t="shared" si="0"/>
        <v>120000</v>
      </c>
    </row>
    <row r="39" spans="1:9" s="28" customFormat="1" ht="15.75" customHeight="1">
      <c r="A39" s="181"/>
      <c r="B39" s="18"/>
      <c r="C39" s="18"/>
      <c r="D39" s="18"/>
      <c r="E39" s="32" t="s">
        <v>168</v>
      </c>
      <c r="F39" s="147">
        <v>120000</v>
      </c>
      <c r="G39" s="144"/>
      <c r="H39" s="144"/>
      <c r="I39" s="180">
        <f t="shared" si="0"/>
        <v>120000</v>
      </c>
    </row>
    <row r="40" spans="1:9" s="37" customFormat="1" ht="15.75" customHeight="1">
      <c r="A40" s="182"/>
      <c r="B40" s="31" t="s">
        <v>169</v>
      </c>
      <c r="C40" s="35"/>
      <c r="D40" s="31" t="s">
        <v>170</v>
      </c>
      <c r="E40" s="35"/>
      <c r="F40" s="146">
        <f>F41+F45+F46+F47</f>
        <v>1740000</v>
      </c>
      <c r="G40" s="146">
        <f>G41+G45+G46+G47</f>
        <v>0</v>
      </c>
      <c r="H40" s="146">
        <f>H41+H45+H46+H47</f>
        <v>0</v>
      </c>
      <c r="I40" s="180">
        <f t="shared" si="0"/>
        <v>1740000</v>
      </c>
    </row>
    <row r="41" spans="1:9" s="28" customFormat="1" ht="15.75" customHeight="1">
      <c r="A41" s="181"/>
      <c r="B41" s="18"/>
      <c r="C41" s="18" t="s">
        <v>171</v>
      </c>
      <c r="D41" s="18" t="s">
        <v>172</v>
      </c>
      <c r="E41" s="18"/>
      <c r="F41" s="147">
        <f>SUM(F42:F44)</f>
        <v>770000</v>
      </c>
      <c r="G41" s="144"/>
      <c r="H41" s="144"/>
      <c r="I41" s="180">
        <f t="shared" si="0"/>
        <v>770000</v>
      </c>
    </row>
    <row r="42" spans="1:9" s="28" customFormat="1" ht="15.75" customHeight="1">
      <c r="A42" s="181"/>
      <c r="B42" s="18"/>
      <c r="C42" s="18"/>
      <c r="D42" s="18"/>
      <c r="E42" s="32" t="s">
        <v>173</v>
      </c>
      <c r="F42" s="147">
        <v>190000</v>
      </c>
      <c r="G42" s="144"/>
      <c r="H42" s="144"/>
      <c r="I42" s="180">
        <f t="shared" si="0"/>
        <v>190000</v>
      </c>
    </row>
    <row r="43" spans="1:9" s="28" customFormat="1" ht="15.75" customHeight="1">
      <c r="A43" s="181"/>
      <c r="B43" s="18"/>
      <c r="C43" s="18"/>
      <c r="D43" s="18"/>
      <c r="E43" s="32" t="s">
        <v>174</v>
      </c>
      <c r="F43" s="147">
        <v>500000</v>
      </c>
      <c r="G43" s="144"/>
      <c r="H43" s="144"/>
      <c r="I43" s="180">
        <f t="shared" si="0"/>
        <v>500000</v>
      </c>
    </row>
    <row r="44" spans="1:9" s="28" customFormat="1" ht="15.75" customHeight="1">
      <c r="A44" s="181"/>
      <c r="B44" s="18"/>
      <c r="C44" s="18"/>
      <c r="D44" s="18"/>
      <c r="E44" s="32" t="s">
        <v>175</v>
      </c>
      <c r="F44" s="147">
        <v>80000</v>
      </c>
      <c r="G44" s="144"/>
      <c r="H44" s="144"/>
      <c r="I44" s="180">
        <f t="shared" si="0"/>
        <v>80000</v>
      </c>
    </row>
    <row r="45" spans="1:9" s="28" customFormat="1" ht="15.75" customHeight="1">
      <c r="A45" s="181"/>
      <c r="B45" s="18"/>
      <c r="C45" s="18" t="s">
        <v>176</v>
      </c>
      <c r="D45" s="18" t="s">
        <v>177</v>
      </c>
      <c r="E45" s="18"/>
      <c r="F45" s="147">
        <v>0</v>
      </c>
      <c r="G45" s="144"/>
      <c r="H45" s="144"/>
      <c r="I45" s="180">
        <f t="shared" si="0"/>
        <v>0</v>
      </c>
    </row>
    <row r="46" spans="1:9" s="28" customFormat="1" ht="15.75" customHeight="1">
      <c r="A46" s="181"/>
      <c r="B46" s="18"/>
      <c r="C46" s="18" t="s">
        <v>178</v>
      </c>
      <c r="D46" s="18" t="s">
        <v>179</v>
      </c>
      <c r="E46" s="18"/>
      <c r="F46" s="147">
        <v>100000</v>
      </c>
      <c r="G46" s="144"/>
      <c r="H46" s="144"/>
      <c r="I46" s="180">
        <f t="shared" si="0"/>
        <v>100000</v>
      </c>
    </row>
    <row r="47" spans="1:9" s="28" customFormat="1" ht="15.75" customHeight="1">
      <c r="A47" s="181"/>
      <c r="B47" s="18"/>
      <c r="C47" s="18" t="s">
        <v>180</v>
      </c>
      <c r="D47" s="18" t="s">
        <v>181</v>
      </c>
      <c r="E47" s="18"/>
      <c r="F47" s="147">
        <f>SUM(F48:F49)</f>
        <v>870000</v>
      </c>
      <c r="G47" s="144"/>
      <c r="H47" s="144"/>
      <c r="I47" s="180">
        <f t="shared" si="0"/>
        <v>870000</v>
      </c>
    </row>
    <row r="48" spans="1:9" s="28" customFormat="1" ht="15.75" customHeight="1">
      <c r="A48" s="181"/>
      <c r="B48" s="18"/>
      <c r="C48" s="18"/>
      <c r="D48" s="18"/>
      <c r="E48" s="32" t="s">
        <v>274</v>
      </c>
      <c r="F48" s="147">
        <v>70000</v>
      </c>
      <c r="G48" s="144">
        <v>0</v>
      </c>
      <c r="H48" s="144">
        <v>0</v>
      </c>
      <c r="I48" s="180">
        <f t="shared" si="0"/>
        <v>70000</v>
      </c>
    </row>
    <row r="49" spans="1:9" s="28" customFormat="1" ht="15.75" customHeight="1">
      <c r="A49" s="181"/>
      <c r="B49" s="18"/>
      <c r="C49" s="18"/>
      <c r="D49" s="18"/>
      <c r="E49" s="32" t="s">
        <v>182</v>
      </c>
      <c r="F49" s="147">
        <v>800000</v>
      </c>
      <c r="G49" s="144"/>
      <c r="H49" s="144"/>
      <c r="I49" s="180">
        <f t="shared" si="0"/>
        <v>800000</v>
      </c>
    </row>
    <row r="50" spans="1:9" s="37" customFormat="1" ht="15.75" customHeight="1">
      <c r="A50" s="182"/>
      <c r="B50" s="31" t="s">
        <v>183</v>
      </c>
      <c r="C50" s="35"/>
      <c r="D50" s="31" t="s">
        <v>184</v>
      </c>
      <c r="E50" s="35"/>
      <c r="F50" s="146">
        <f>F51+F52+F54+F53</f>
        <v>1780000</v>
      </c>
      <c r="G50" s="146">
        <f>G51+G52+G54+G53</f>
        <v>0</v>
      </c>
      <c r="H50" s="146">
        <f>H51+H52+H54+H53</f>
        <v>0</v>
      </c>
      <c r="I50" s="180">
        <f t="shared" si="0"/>
        <v>1780000</v>
      </c>
    </row>
    <row r="51" spans="1:9" s="28" customFormat="1" ht="15.75" customHeight="1">
      <c r="A51" s="181"/>
      <c r="B51" s="18"/>
      <c r="C51" s="18" t="s">
        <v>185</v>
      </c>
      <c r="D51" s="18" t="s">
        <v>186</v>
      </c>
      <c r="E51" s="18"/>
      <c r="F51" s="147">
        <v>600000</v>
      </c>
      <c r="G51" s="144"/>
      <c r="H51" s="144"/>
      <c r="I51" s="180">
        <f t="shared" si="0"/>
        <v>600000</v>
      </c>
    </row>
    <row r="52" spans="1:9" s="28" customFormat="1" ht="15.75" customHeight="1">
      <c r="A52" s="181"/>
      <c r="B52" s="18"/>
      <c r="C52" s="57" t="s">
        <v>202</v>
      </c>
      <c r="D52" s="57" t="s">
        <v>271</v>
      </c>
      <c r="E52" s="57"/>
      <c r="F52" s="149">
        <v>20000</v>
      </c>
      <c r="G52" s="144"/>
      <c r="H52" s="144"/>
      <c r="I52" s="180">
        <f t="shared" si="0"/>
        <v>20000</v>
      </c>
    </row>
    <row r="53" spans="1:9" s="28" customFormat="1" ht="15.75" customHeight="1">
      <c r="A53" s="181"/>
      <c r="B53" s="18"/>
      <c r="C53" s="57" t="s">
        <v>220</v>
      </c>
      <c r="D53" s="57" t="s">
        <v>272</v>
      </c>
      <c r="E53" s="57"/>
      <c r="F53" s="149">
        <v>900000</v>
      </c>
      <c r="G53" s="144"/>
      <c r="H53" s="144"/>
      <c r="I53" s="180">
        <f t="shared" si="0"/>
        <v>900000</v>
      </c>
    </row>
    <row r="54" spans="1:9" s="28" customFormat="1" ht="15.75" customHeight="1">
      <c r="A54" s="181"/>
      <c r="B54" s="18"/>
      <c r="C54" s="57"/>
      <c r="D54" s="57" t="s">
        <v>273</v>
      </c>
      <c r="E54" s="57"/>
      <c r="F54" s="149">
        <v>260000</v>
      </c>
      <c r="G54" s="144"/>
      <c r="H54" s="144"/>
      <c r="I54" s="180">
        <f t="shared" si="0"/>
        <v>260000</v>
      </c>
    </row>
    <row r="55" spans="1:9" s="38" customFormat="1" ht="15.75" customHeight="1">
      <c r="A55" s="179" t="s">
        <v>30</v>
      </c>
      <c r="B55" s="31"/>
      <c r="C55" s="31" t="s">
        <v>31</v>
      </c>
      <c r="D55" s="31"/>
      <c r="E55" s="31"/>
      <c r="F55" s="146">
        <f>F56+F57+F60+F74</f>
        <v>7707000</v>
      </c>
      <c r="G55" s="146">
        <f>G56+G57+G60+G74</f>
        <v>0</v>
      </c>
      <c r="H55" s="146">
        <f>H56+H57+H60+H74</f>
        <v>1194804</v>
      </c>
      <c r="I55" s="180">
        <f t="shared" si="0"/>
        <v>8901804</v>
      </c>
    </row>
    <row r="56" spans="1:9" s="38" customFormat="1" ht="15.75" customHeight="1">
      <c r="A56" s="179"/>
      <c r="B56" s="31"/>
      <c r="C56" s="18" t="s">
        <v>187</v>
      </c>
      <c r="D56" s="18" t="s">
        <v>188</v>
      </c>
      <c r="E56" s="18"/>
      <c r="F56" s="147">
        <v>0</v>
      </c>
      <c r="G56" s="143"/>
      <c r="H56" s="143"/>
      <c r="I56" s="180">
        <f t="shared" si="0"/>
        <v>0</v>
      </c>
    </row>
    <row r="57" spans="1:9" s="28" customFormat="1" ht="15.75" customHeight="1">
      <c r="A57" s="181"/>
      <c r="B57" s="18"/>
      <c r="C57" s="18" t="s">
        <v>189</v>
      </c>
      <c r="D57" s="18" t="s">
        <v>190</v>
      </c>
      <c r="E57" s="18"/>
      <c r="F57" s="147">
        <f>F58+F59</f>
        <v>2894000</v>
      </c>
      <c r="G57" s="144"/>
      <c r="H57" s="144"/>
      <c r="I57" s="180">
        <f t="shared" si="0"/>
        <v>2894000</v>
      </c>
    </row>
    <row r="58" spans="1:9" s="28" customFormat="1" ht="15.75" customHeight="1">
      <c r="A58" s="181"/>
      <c r="B58" s="18"/>
      <c r="C58" s="18"/>
      <c r="D58" s="18"/>
      <c r="E58" s="39" t="s">
        <v>191</v>
      </c>
      <c r="F58" s="147">
        <v>2198000</v>
      </c>
      <c r="G58" s="144"/>
      <c r="H58" s="144"/>
      <c r="I58" s="180">
        <f t="shared" si="0"/>
        <v>2198000</v>
      </c>
    </row>
    <row r="59" spans="1:9" s="28" customFormat="1" ht="15.75" customHeight="1">
      <c r="A59" s="181"/>
      <c r="B59" s="18"/>
      <c r="C59" s="18"/>
      <c r="D59" s="18"/>
      <c r="E59" s="18" t="s">
        <v>275</v>
      </c>
      <c r="F59" s="147">
        <v>696000</v>
      </c>
      <c r="G59" s="144"/>
      <c r="H59" s="144"/>
      <c r="I59" s="180">
        <f t="shared" si="0"/>
        <v>696000</v>
      </c>
    </row>
    <row r="60" spans="1:9" s="28" customFormat="1" ht="15.75" customHeight="1">
      <c r="A60" s="181"/>
      <c r="B60" s="18"/>
      <c r="C60" s="18" t="s">
        <v>192</v>
      </c>
      <c r="D60" s="18" t="s">
        <v>193</v>
      </c>
      <c r="E60" s="18"/>
      <c r="F60" s="147">
        <f>F61+F62</f>
        <v>1020000</v>
      </c>
      <c r="G60" s="144"/>
      <c r="H60" s="144"/>
      <c r="I60" s="180">
        <f t="shared" si="0"/>
        <v>1020000</v>
      </c>
    </row>
    <row r="61" spans="1:9" s="28" customFormat="1" ht="15.75" customHeight="1">
      <c r="A61" s="181"/>
      <c r="B61" s="18"/>
      <c r="C61" s="18"/>
      <c r="D61" s="18"/>
      <c r="E61" s="18" t="s">
        <v>276</v>
      </c>
      <c r="F61" s="147">
        <v>140000</v>
      </c>
      <c r="G61" s="144"/>
      <c r="H61" s="144"/>
      <c r="I61" s="180">
        <f t="shared" si="0"/>
        <v>140000</v>
      </c>
    </row>
    <row r="62" spans="1:9" s="28" customFormat="1" ht="15.75" customHeight="1">
      <c r="A62" s="181"/>
      <c r="B62" s="18"/>
      <c r="C62" s="18"/>
      <c r="D62" s="18"/>
      <c r="E62" s="18" t="s">
        <v>194</v>
      </c>
      <c r="F62" s="147">
        <f>SUM(F63:F73)</f>
        <v>880000</v>
      </c>
      <c r="G62" s="147">
        <f>SUM(G63:G73)</f>
        <v>0</v>
      </c>
      <c r="H62" s="147">
        <f>SUM(H63:H73)</f>
        <v>0</v>
      </c>
      <c r="I62" s="180">
        <f t="shared" si="0"/>
        <v>880000</v>
      </c>
    </row>
    <row r="63" spans="1:9" s="28" customFormat="1" ht="15.75" customHeight="1">
      <c r="A63" s="181"/>
      <c r="B63" s="18"/>
      <c r="C63" s="18"/>
      <c r="D63" s="18"/>
      <c r="E63" s="18" t="s">
        <v>359</v>
      </c>
      <c r="F63" s="147">
        <v>650000</v>
      </c>
      <c r="G63" s="144"/>
      <c r="H63" s="144"/>
      <c r="I63" s="180">
        <f t="shared" si="0"/>
        <v>650000</v>
      </c>
    </row>
    <row r="64" spans="1:9" s="28" customFormat="1" ht="15.75" customHeight="1">
      <c r="A64" s="181"/>
      <c r="B64" s="18"/>
      <c r="C64" s="18"/>
      <c r="D64" s="18"/>
      <c r="E64" s="18" t="s">
        <v>360</v>
      </c>
      <c r="F64" s="147">
        <v>30000</v>
      </c>
      <c r="G64" s="144"/>
      <c r="H64" s="144"/>
      <c r="I64" s="180">
        <f t="shared" si="0"/>
        <v>30000</v>
      </c>
    </row>
    <row r="65" spans="1:9" s="28" customFormat="1" ht="15.75" customHeight="1">
      <c r="A65" s="181"/>
      <c r="B65" s="18"/>
      <c r="C65" s="18"/>
      <c r="D65" s="18"/>
      <c r="E65" s="18" t="s">
        <v>361</v>
      </c>
      <c r="F65" s="147">
        <v>30000</v>
      </c>
      <c r="G65" s="144"/>
      <c r="H65" s="144"/>
      <c r="I65" s="180">
        <f t="shared" si="0"/>
        <v>30000</v>
      </c>
    </row>
    <row r="66" spans="1:9" s="28" customFormat="1" ht="15.75" customHeight="1">
      <c r="A66" s="181"/>
      <c r="B66" s="18"/>
      <c r="C66" s="18"/>
      <c r="D66" s="18"/>
      <c r="E66" s="18" t="s">
        <v>367</v>
      </c>
      <c r="F66" s="147">
        <v>40000</v>
      </c>
      <c r="G66" s="144"/>
      <c r="H66" s="144"/>
      <c r="I66" s="180">
        <f t="shared" si="0"/>
        <v>40000</v>
      </c>
    </row>
    <row r="67" spans="1:9" s="28" customFormat="1" ht="15.75" customHeight="1">
      <c r="A67" s="181"/>
      <c r="B67" s="18"/>
      <c r="C67" s="18"/>
      <c r="D67" s="18"/>
      <c r="E67" s="18" t="s">
        <v>362</v>
      </c>
      <c r="F67" s="147">
        <v>20000</v>
      </c>
      <c r="G67" s="144"/>
      <c r="H67" s="144"/>
      <c r="I67" s="180">
        <f t="shared" si="0"/>
        <v>20000</v>
      </c>
    </row>
    <row r="68" spans="1:9" s="28" customFormat="1" ht="15.75" customHeight="1">
      <c r="A68" s="181"/>
      <c r="B68" s="18"/>
      <c r="C68" s="18"/>
      <c r="D68" s="18"/>
      <c r="E68" s="18" t="s">
        <v>363</v>
      </c>
      <c r="F68" s="147">
        <v>10000</v>
      </c>
      <c r="G68" s="144"/>
      <c r="H68" s="144"/>
      <c r="I68" s="180">
        <f t="shared" si="0"/>
        <v>10000</v>
      </c>
    </row>
    <row r="69" spans="1:9" s="28" customFormat="1" ht="15.75" customHeight="1">
      <c r="A69" s="181"/>
      <c r="B69" s="18"/>
      <c r="C69" s="18"/>
      <c r="D69" s="18"/>
      <c r="E69" s="18" t="s">
        <v>364</v>
      </c>
      <c r="F69" s="147">
        <v>10000</v>
      </c>
      <c r="G69" s="144"/>
      <c r="H69" s="144"/>
      <c r="I69" s="180">
        <f t="shared" si="0"/>
        <v>10000</v>
      </c>
    </row>
    <row r="70" spans="1:9" s="28" customFormat="1" ht="15.75" customHeight="1">
      <c r="A70" s="181"/>
      <c r="B70" s="18"/>
      <c r="C70" s="18"/>
      <c r="D70" s="18"/>
      <c r="E70" s="18" t="s">
        <v>365</v>
      </c>
      <c r="F70" s="147">
        <v>10000</v>
      </c>
      <c r="G70" s="144"/>
      <c r="H70" s="144"/>
      <c r="I70" s="180">
        <f t="shared" si="0"/>
        <v>10000</v>
      </c>
    </row>
    <row r="71" spans="1:9" s="28" customFormat="1" ht="15.75" customHeight="1">
      <c r="A71" s="181"/>
      <c r="B71" s="18"/>
      <c r="C71" s="18"/>
      <c r="D71" s="18"/>
      <c r="E71" s="18" t="s">
        <v>388</v>
      </c>
      <c r="F71" s="147"/>
      <c r="G71" s="144"/>
      <c r="H71" s="144">
        <v>20000</v>
      </c>
      <c r="I71" s="180">
        <f>SUM(F71:H71)</f>
        <v>20000</v>
      </c>
    </row>
    <row r="72" spans="1:9" s="28" customFormat="1" ht="15.75" customHeight="1">
      <c r="A72" s="181"/>
      <c r="B72" s="18"/>
      <c r="C72" s="18"/>
      <c r="D72" s="18"/>
      <c r="E72" s="18" t="s">
        <v>389</v>
      </c>
      <c r="F72" s="147"/>
      <c r="G72" s="144"/>
      <c r="H72" s="144">
        <v>15000</v>
      </c>
      <c r="I72" s="180">
        <f>SUM(F72:H72)</f>
        <v>15000</v>
      </c>
    </row>
    <row r="73" spans="1:9" s="28" customFormat="1" ht="15.75" customHeight="1">
      <c r="A73" s="181"/>
      <c r="B73" s="18"/>
      <c r="C73" s="18"/>
      <c r="D73" s="18"/>
      <c r="E73" s="18" t="s">
        <v>366</v>
      </c>
      <c r="F73" s="147">
        <v>80000</v>
      </c>
      <c r="G73" s="144"/>
      <c r="H73" s="144">
        <v>-35000</v>
      </c>
      <c r="I73" s="180">
        <f t="shared" si="0"/>
        <v>45000</v>
      </c>
    </row>
    <row r="74" spans="1:9" s="28" customFormat="1" ht="15.75" customHeight="1">
      <c r="A74" s="181"/>
      <c r="B74" s="18"/>
      <c r="C74" s="18" t="s">
        <v>195</v>
      </c>
      <c r="D74" s="18" t="s">
        <v>196</v>
      </c>
      <c r="E74" s="18"/>
      <c r="F74" s="147">
        <v>3793000</v>
      </c>
      <c r="G74" s="144"/>
      <c r="H74" s="144">
        <v>1194804</v>
      </c>
      <c r="I74" s="180">
        <f t="shared" si="0"/>
        <v>4987804</v>
      </c>
    </row>
    <row r="75" spans="1:9" s="28" customFormat="1" ht="15.75" customHeight="1">
      <c r="A75" s="181"/>
      <c r="B75" s="18"/>
      <c r="C75" s="18"/>
      <c r="D75" s="18"/>
      <c r="E75" s="18"/>
      <c r="F75" s="147"/>
      <c r="G75" s="144"/>
      <c r="H75" s="144"/>
      <c r="I75" s="180">
        <f t="shared" si="0"/>
        <v>0</v>
      </c>
    </row>
    <row r="76" spans="1:9" s="28" customFormat="1" ht="15.75" customHeight="1">
      <c r="A76" s="183" t="s">
        <v>35</v>
      </c>
      <c r="B76" s="18"/>
      <c r="C76" s="31" t="s">
        <v>299</v>
      </c>
      <c r="D76" s="18"/>
      <c r="E76" s="18"/>
      <c r="F76" s="146">
        <f>SUM(F77:F78)</f>
        <v>5168000</v>
      </c>
      <c r="G76" s="146">
        <f>SUM(G77:G78)</f>
        <v>0</v>
      </c>
      <c r="H76" s="146">
        <f>SUM(H77:H78)</f>
        <v>0</v>
      </c>
      <c r="I76" s="180">
        <f t="shared" ref="I76:I139" si="1">F76+G76+H76</f>
        <v>5168000</v>
      </c>
    </row>
    <row r="77" spans="1:9" s="28" customFormat="1" ht="15.75" customHeight="1">
      <c r="A77" s="181"/>
      <c r="B77" s="18"/>
      <c r="C77" s="18" t="s">
        <v>277</v>
      </c>
      <c r="D77" s="18"/>
      <c r="E77" s="18" t="s">
        <v>278</v>
      </c>
      <c r="F77" s="147">
        <v>3000000</v>
      </c>
      <c r="G77" s="144"/>
      <c r="H77" s="144"/>
      <c r="I77" s="180">
        <f t="shared" si="1"/>
        <v>3000000</v>
      </c>
    </row>
    <row r="78" spans="1:9" s="28" customFormat="1" ht="15.75" customHeight="1">
      <c r="A78" s="181"/>
      <c r="B78" s="18"/>
      <c r="C78" s="18"/>
      <c r="D78" s="18"/>
      <c r="E78" s="18" t="s">
        <v>279</v>
      </c>
      <c r="F78" s="147">
        <v>2168000</v>
      </c>
      <c r="G78" s="144"/>
      <c r="H78" s="144"/>
      <c r="I78" s="180">
        <f t="shared" si="1"/>
        <v>2168000</v>
      </c>
    </row>
    <row r="79" spans="1:9" s="28" customFormat="1" ht="15.75" customHeight="1">
      <c r="A79" s="179" t="s">
        <v>40</v>
      </c>
      <c r="B79" s="18"/>
      <c r="C79" s="31" t="s">
        <v>39</v>
      </c>
      <c r="D79" s="31"/>
      <c r="E79" s="31"/>
      <c r="F79" s="146">
        <f>F80+F81</f>
        <v>784000</v>
      </c>
      <c r="G79" s="146">
        <f>G80+G81</f>
        <v>0</v>
      </c>
      <c r="H79" s="146">
        <f>H80+H81</f>
        <v>596832</v>
      </c>
      <c r="I79" s="180">
        <f t="shared" si="1"/>
        <v>1380832</v>
      </c>
    </row>
    <row r="80" spans="1:9" s="28" customFormat="1" ht="15.75" customHeight="1">
      <c r="A80" s="179"/>
      <c r="B80" s="18"/>
      <c r="C80" s="31" t="s">
        <v>197</v>
      </c>
      <c r="D80" s="31"/>
      <c r="E80" s="18" t="s">
        <v>198</v>
      </c>
      <c r="F80" s="147">
        <v>784000</v>
      </c>
      <c r="G80" s="144"/>
      <c r="H80" s="144"/>
      <c r="I80" s="180">
        <f t="shared" si="1"/>
        <v>784000</v>
      </c>
    </row>
    <row r="81" spans="1:9" s="28" customFormat="1" ht="15.75" customHeight="1">
      <c r="A81" s="179"/>
      <c r="B81" s="18"/>
      <c r="C81" s="31"/>
      <c r="D81" s="31"/>
      <c r="E81" s="18" t="s">
        <v>199</v>
      </c>
      <c r="F81" s="147">
        <v>0</v>
      </c>
      <c r="G81" s="144"/>
      <c r="H81" s="144">
        <v>596832</v>
      </c>
      <c r="I81" s="180">
        <f t="shared" si="1"/>
        <v>596832</v>
      </c>
    </row>
    <row r="82" spans="1:9" s="28" customFormat="1" ht="15.75" customHeight="1">
      <c r="A82" s="177" t="s">
        <v>71</v>
      </c>
      <c r="B82" s="192" t="s">
        <v>71</v>
      </c>
      <c r="C82" s="5"/>
      <c r="D82" s="5"/>
      <c r="E82" s="5"/>
      <c r="F82" s="145">
        <f>F84+F88+F95</f>
        <v>127000</v>
      </c>
      <c r="G82" s="145">
        <f>G84+G88+G95</f>
        <v>0</v>
      </c>
      <c r="H82" s="145">
        <f>H84+H88+H95</f>
        <v>0</v>
      </c>
      <c r="I82" s="178">
        <f t="shared" si="1"/>
        <v>127000</v>
      </c>
    </row>
    <row r="83" spans="1:9" s="28" customFormat="1" ht="15.75" customHeight="1">
      <c r="A83" s="179" t="s">
        <v>26</v>
      </c>
      <c r="B83" s="31"/>
      <c r="C83" s="31" t="s">
        <v>27</v>
      </c>
      <c r="D83" s="31"/>
      <c r="E83" s="31"/>
      <c r="F83" s="146">
        <f>F84+F88+F95</f>
        <v>127000</v>
      </c>
      <c r="G83" s="146">
        <f>G84+G88+G95</f>
        <v>0</v>
      </c>
      <c r="H83" s="146">
        <f>H84+H88+H95</f>
        <v>0</v>
      </c>
      <c r="I83" s="180">
        <f t="shared" si="1"/>
        <v>127000</v>
      </c>
    </row>
    <row r="84" spans="1:9" s="28" customFormat="1" ht="15.75" customHeight="1">
      <c r="A84" s="182"/>
      <c r="B84" s="31" t="s">
        <v>149</v>
      </c>
      <c r="C84" s="35"/>
      <c r="D84" s="31" t="s">
        <v>150</v>
      </c>
      <c r="E84" s="36"/>
      <c r="F84" s="146">
        <f>F85</f>
        <v>20000</v>
      </c>
      <c r="G84" s="146">
        <f>G85</f>
        <v>0</v>
      </c>
      <c r="H84" s="146">
        <f>H85</f>
        <v>0</v>
      </c>
      <c r="I84" s="180">
        <f t="shared" si="1"/>
        <v>20000</v>
      </c>
    </row>
    <row r="85" spans="1:9" s="28" customFormat="1" ht="15.75" customHeight="1">
      <c r="A85" s="181"/>
      <c r="B85" s="18"/>
      <c r="C85" s="18" t="s">
        <v>156</v>
      </c>
      <c r="D85" s="18" t="s">
        <v>157</v>
      </c>
      <c r="E85" s="18"/>
      <c r="F85" s="147">
        <f>SUM(F86:F87)</f>
        <v>20000</v>
      </c>
      <c r="G85" s="144"/>
      <c r="H85" s="144"/>
      <c r="I85" s="180">
        <f t="shared" si="1"/>
        <v>20000</v>
      </c>
    </row>
    <row r="86" spans="1:9" s="28" customFormat="1" ht="15.75" customHeight="1">
      <c r="A86" s="179"/>
      <c r="B86" s="31"/>
      <c r="C86" s="31"/>
      <c r="D86" s="31"/>
      <c r="E86" s="32" t="s">
        <v>200</v>
      </c>
      <c r="F86" s="147">
        <v>0</v>
      </c>
      <c r="G86" s="144"/>
      <c r="H86" s="144"/>
      <c r="I86" s="180">
        <f t="shared" si="1"/>
        <v>0</v>
      </c>
    </row>
    <row r="87" spans="1:9" s="28" customFormat="1" ht="15.75" customHeight="1">
      <c r="A87" s="179"/>
      <c r="B87" s="31"/>
      <c r="C87" s="31"/>
      <c r="D87" s="31"/>
      <c r="E87" s="32" t="s">
        <v>159</v>
      </c>
      <c r="F87" s="147">
        <v>20000</v>
      </c>
      <c r="G87" s="144"/>
      <c r="H87" s="144"/>
      <c r="I87" s="180">
        <f t="shared" si="1"/>
        <v>20000</v>
      </c>
    </row>
    <row r="88" spans="1:9" s="28" customFormat="1" ht="15.75" customHeight="1">
      <c r="A88" s="182"/>
      <c r="B88" s="31" t="s">
        <v>169</v>
      </c>
      <c r="C88" s="35"/>
      <c r="D88" s="31" t="s">
        <v>170</v>
      </c>
      <c r="E88" s="35"/>
      <c r="F88" s="146">
        <f>F89+F92+F93</f>
        <v>80000</v>
      </c>
      <c r="G88" s="146">
        <f>G89+G92+G93</f>
        <v>0</v>
      </c>
      <c r="H88" s="146">
        <f>H89+H92+H93</f>
        <v>0</v>
      </c>
      <c r="I88" s="180">
        <f t="shared" si="1"/>
        <v>80000</v>
      </c>
    </row>
    <row r="89" spans="1:9" s="28" customFormat="1" ht="15.75" customHeight="1">
      <c r="A89" s="181"/>
      <c r="B89" s="18"/>
      <c r="C89" s="18" t="s">
        <v>171</v>
      </c>
      <c r="D89" s="18" t="s">
        <v>172</v>
      </c>
      <c r="E89" s="18"/>
      <c r="F89" s="147">
        <f>SUM(F90:F91)</f>
        <v>60000</v>
      </c>
      <c r="G89" s="144"/>
      <c r="H89" s="144"/>
      <c r="I89" s="180">
        <f t="shared" si="1"/>
        <v>60000</v>
      </c>
    </row>
    <row r="90" spans="1:9" s="28" customFormat="1" ht="15.75" customHeight="1">
      <c r="A90" s="181"/>
      <c r="B90" s="18"/>
      <c r="C90" s="18"/>
      <c r="D90" s="18"/>
      <c r="E90" s="32" t="s">
        <v>173</v>
      </c>
      <c r="F90" s="147">
        <v>30000</v>
      </c>
      <c r="G90" s="144"/>
      <c r="H90" s="144"/>
      <c r="I90" s="180">
        <f t="shared" si="1"/>
        <v>30000</v>
      </c>
    </row>
    <row r="91" spans="1:9" s="28" customFormat="1" ht="15.75" customHeight="1">
      <c r="A91" s="181"/>
      <c r="B91" s="18"/>
      <c r="C91" s="18"/>
      <c r="D91" s="18"/>
      <c r="E91" s="32" t="s">
        <v>175</v>
      </c>
      <c r="F91" s="147">
        <v>30000</v>
      </c>
      <c r="G91" s="144"/>
      <c r="H91" s="144"/>
      <c r="I91" s="180">
        <f t="shared" si="1"/>
        <v>30000</v>
      </c>
    </row>
    <row r="92" spans="1:9" s="28" customFormat="1" ht="15.75" customHeight="1">
      <c r="A92" s="181"/>
      <c r="B92" s="18"/>
      <c r="C92" s="18" t="s">
        <v>178</v>
      </c>
      <c r="D92" s="18" t="s">
        <v>179</v>
      </c>
      <c r="E92" s="18"/>
      <c r="F92" s="147">
        <v>20000</v>
      </c>
      <c r="G92" s="144"/>
      <c r="H92" s="144"/>
      <c r="I92" s="180">
        <f t="shared" si="1"/>
        <v>20000</v>
      </c>
    </row>
    <row r="93" spans="1:9" s="28" customFormat="1" ht="15.75" customHeight="1">
      <c r="A93" s="181"/>
      <c r="B93" s="18"/>
      <c r="C93" s="18" t="s">
        <v>180</v>
      </c>
      <c r="D93" s="18" t="s">
        <v>181</v>
      </c>
      <c r="E93" s="18"/>
      <c r="F93" s="147">
        <f>F94</f>
        <v>0</v>
      </c>
      <c r="G93" s="144"/>
      <c r="H93" s="144"/>
      <c r="I93" s="180">
        <f t="shared" si="1"/>
        <v>0</v>
      </c>
    </row>
    <row r="94" spans="1:9" s="28" customFormat="1" ht="15.75" customHeight="1">
      <c r="A94" s="181"/>
      <c r="B94" s="18"/>
      <c r="C94" s="18"/>
      <c r="D94" s="18"/>
      <c r="E94" s="32" t="s">
        <v>182</v>
      </c>
      <c r="F94" s="147">
        <v>0</v>
      </c>
      <c r="G94" s="144"/>
      <c r="H94" s="144"/>
      <c r="I94" s="180">
        <f t="shared" si="1"/>
        <v>0</v>
      </c>
    </row>
    <row r="95" spans="1:9" s="28" customFormat="1" ht="15.75" customHeight="1">
      <c r="A95" s="182"/>
      <c r="B95" s="31" t="s">
        <v>183</v>
      </c>
      <c r="C95" s="35"/>
      <c r="D95" s="31" t="s">
        <v>184</v>
      </c>
      <c r="E95" s="35"/>
      <c r="F95" s="146">
        <f>F96</f>
        <v>27000</v>
      </c>
      <c r="G95" s="146">
        <f>G96</f>
        <v>0</v>
      </c>
      <c r="H95" s="146">
        <f>H96</f>
        <v>0</v>
      </c>
      <c r="I95" s="180">
        <f t="shared" si="1"/>
        <v>27000</v>
      </c>
    </row>
    <row r="96" spans="1:9" s="28" customFormat="1" ht="15.75" customHeight="1">
      <c r="A96" s="181"/>
      <c r="B96" s="18"/>
      <c r="C96" s="18" t="s">
        <v>185</v>
      </c>
      <c r="D96" s="18" t="s">
        <v>186</v>
      </c>
      <c r="E96" s="18"/>
      <c r="F96" s="147">
        <v>27000</v>
      </c>
      <c r="G96" s="144"/>
      <c r="H96" s="144"/>
      <c r="I96" s="180">
        <f t="shared" si="1"/>
        <v>27000</v>
      </c>
    </row>
    <row r="97" spans="1:9" s="28" customFormat="1" ht="15.75" customHeight="1">
      <c r="A97" s="177" t="s">
        <v>99</v>
      </c>
      <c r="B97" s="192" t="s">
        <v>99</v>
      </c>
      <c r="C97" s="6"/>
      <c r="D97" s="4"/>
      <c r="E97" s="20"/>
      <c r="F97" s="145">
        <f>F98+F101</f>
        <v>3235000</v>
      </c>
      <c r="G97" s="145">
        <f>G98+G101</f>
        <v>0</v>
      </c>
      <c r="H97" s="145">
        <f>H98+H101</f>
        <v>0</v>
      </c>
      <c r="I97" s="178">
        <f t="shared" si="1"/>
        <v>3235000</v>
      </c>
    </row>
    <row r="98" spans="1:9" s="28" customFormat="1" ht="15.75" customHeight="1">
      <c r="A98" s="179" t="s">
        <v>22</v>
      </c>
      <c r="B98" s="31"/>
      <c r="C98" s="31" t="s">
        <v>131</v>
      </c>
      <c r="D98" s="31"/>
      <c r="E98" s="31"/>
      <c r="F98" s="146">
        <f>F99</f>
        <v>2850000</v>
      </c>
      <c r="G98" s="146">
        <f>G99</f>
        <v>0</v>
      </c>
      <c r="H98" s="146">
        <f>H99</f>
        <v>0</v>
      </c>
      <c r="I98" s="180">
        <f t="shared" si="1"/>
        <v>2850000</v>
      </c>
    </row>
    <row r="99" spans="1:9" s="28" customFormat="1" ht="15.75" customHeight="1">
      <c r="A99" s="181"/>
      <c r="B99" s="18" t="s">
        <v>132</v>
      </c>
      <c r="C99" s="18"/>
      <c r="D99" s="18" t="s">
        <v>133</v>
      </c>
      <c r="E99" s="18"/>
      <c r="F99" s="147">
        <f>F100</f>
        <v>2850000</v>
      </c>
      <c r="G99" s="144"/>
      <c r="H99" s="144"/>
      <c r="I99" s="180">
        <f t="shared" si="1"/>
        <v>2850000</v>
      </c>
    </row>
    <row r="100" spans="1:9" s="28" customFormat="1" ht="17.25" customHeight="1">
      <c r="A100" s="158"/>
      <c r="B100" s="18"/>
      <c r="C100" s="18" t="s">
        <v>134</v>
      </c>
      <c r="D100" s="18" t="s">
        <v>135</v>
      </c>
      <c r="E100" s="18"/>
      <c r="F100" s="147">
        <v>2850000</v>
      </c>
      <c r="G100" s="144"/>
      <c r="H100" s="144"/>
      <c r="I100" s="180">
        <f t="shared" si="1"/>
        <v>2850000</v>
      </c>
    </row>
    <row r="101" spans="1:9" s="28" customFormat="1" ht="15.75" customHeight="1">
      <c r="A101" s="179" t="s">
        <v>24</v>
      </c>
      <c r="B101" s="31"/>
      <c r="C101" s="31" t="s">
        <v>145</v>
      </c>
      <c r="D101" s="33"/>
      <c r="E101" s="33"/>
      <c r="F101" s="146">
        <f>F102</f>
        <v>385000</v>
      </c>
      <c r="G101" s="146">
        <f>G102</f>
        <v>0</v>
      </c>
      <c r="H101" s="146">
        <f>H102</f>
        <v>0</v>
      </c>
      <c r="I101" s="180">
        <f t="shared" si="1"/>
        <v>385000</v>
      </c>
    </row>
    <row r="102" spans="1:9" s="28" customFormat="1" ht="15.75" customHeight="1">
      <c r="A102" s="181"/>
      <c r="B102" s="18"/>
      <c r="C102" s="18"/>
      <c r="D102" s="32" t="s">
        <v>146</v>
      </c>
      <c r="E102" s="18"/>
      <c r="F102" s="147">
        <v>385000</v>
      </c>
      <c r="G102" s="144"/>
      <c r="H102" s="144"/>
      <c r="I102" s="180">
        <f t="shared" si="1"/>
        <v>385000</v>
      </c>
    </row>
    <row r="103" spans="1:9" s="28" customFormat="1" ht="15.75" customHeight="1">
      <c r="A103" s="181"/>
      <c r="B103" s="18"/>
      <c r="C103" s="18"/>
      <c r="D103" s="18"/>
      <c r="E103" s="32"/>
      <c r="F103" s="150"/>
      <c r="G103" s="144"/>
      <c r="H103" s="144"/>
      <c r="I103" s="180">
        <f t="shared" si="1"/>
        <v>0</v>
      </c>
    </row>
    <row r="104" spans="1:9" s="28" customFormat="1" ht="15.75" customHeight="1">
      <c r="A104" s="177" t="s">
        <v>207</v>
      </c>
      <c r="B104" s="191" t="s">
        <v>207</v>
      </c>
      <c r="C104" s="5"/>
      <c r="D104" s="5"/>
      <c r="E104" s="5"/>
      <c r="F104" s="145">
        <f>F105+F113</f>
        <v>2381000</v>
      </c>
      <c r="G104" s="145">
        <f>G105+G113</f>
        <v>0</v>
      </c>
      <c r="H104" s="145">
        <f>H105+H113</f>
        <v>300000</v>
      </c>
      <c r="I104" s="178">
        <f t="shared" si="1"/>
        <v>2681000</v>
      </c>
    </row>
    <row r="105" spans="1:9" s="28" customFormat="1" ht="15.75" customHeight="1">
      <c r="A105" s="179" t="s">
        <v>26</v>
      </c>
      <c r="B105" s="31"/>
      <c r="C105" s="31" t="s">
        <v>27</v>
      </c>
      <c r="D105" s="31"/>
      <c r="E105" s="31"/>
      <c r="F105" s="146">
        <f>F106+F109+F111</f>
        <v>381000</v>
      </c>
      <c r="G105" s="146">
        <f>G106+G109+G111</f>
        <v>0</v>
      </c>
      <c r="H105" s="146">
        <f>H106+H109+H111</f>
        <v>0</v>
      </c>
      <c r="I105" s="180">
        <f t="shared" si="1"/>
        <v>381000</v>
      </c>
    </row>
    <row r="106" spans="1:9" s="28" customFormat="1" ht="15.75" customHeight="1">
      <c r="A106" s="182"/>
      <c r="B106" s="31" t="s">
        <v>149</v>
      </c>
      <c r="C106" s="35"/>
      <c r="D106" s="31" t="s">
        <v>150</v>
      </c>
      <c r="E106" s="36"/>
      <c r="F106" s="146">
        <f>F107</f>
        <v>100000</v>
      </c>
      <c r="G106" s="146">
        <f>G107</f>
        <v>0</v>
      </c>
      <c r="H106" s="146">
        <f>H107</f>
        <v>0</v>
      </c>
      <c r="I106" s="180">
        <f t="shared" si="1"/>
        <v>100000</v>
      </c>
    </row>
    <row r="107" spans="1:9" s="28" customFormat="1" ht="15.75" customHeight="1">
      <c r="A107" s="181"/>
      <c r="B107" s="18"/>
      <c r="C107" s="18" t="s">
        <v>156</v>
      </c>
      <c r="D107" s="18" t="s">
        <v>157</v>
      </c>
      <c r="E107" s="18"/>
      <c r="F107" s="147">
        <f>F108</f>
        <v>100000</v>
      </c>
      <c r="G107" s="144"/>
      <c r="H107" s="144"/>
      <c r="I107" s="180">
        <f t="shared" si="1"/>
        <v>100000</v>
      </c>
    </row>
    <row r="108" spans="1:9" s="28" customFormat="1" ht="15.75" customHeight="1">
      <c r="A108" s="179"/>
      <c r="B108" s="31"/>
      <c r="C108" s="31"/>
      <c r="D108" s="31"/>
      <c r="E108" s="32" t="s">
        <v>159</v>
      </c>
      <c r="F108" s="147">
        <v>100000</v>
      </c>
      <c r="G108" s="144"/>
      <c r="H108" s="144"/>
      <c r="I108" s="180">
        <f t="shared" si="1"/>
        <v>100000</v>
      </c>
    </row>
    <row r="109" spans="1:9" s="28" customFormat="1" ht="15.75" customHeight="1">
      <c r="A109" s="182"/>
      <c r="B109" s="31" t="s">
        <v>169</v>
      </c>
      <c r="C109" s="35"/>
      <c r="D109" s="31" t="s">
        <v>170</v>
      </c>
      <c r="E109" s="35"/>
      <c r="F109" s="146">
        <f>F110</f>
        <v>200000</v>
      </c>
      <c r="G109" s="146">
        <f>G110</f>
        <v>0</v>
      </c>
      <c r="H109" s="146">
        <f>H110</f>
        <v>0</v>
      </c>
      <c r="I109" s="180">
        <f t="shared" si="1"/>
        <v>200000</v>
      </c>
    </row>
    <row r="110" spans="1:9" s="28" customFormat="1" ht="15.75" customHeight="1">
      <c r="A110" s="181"/>
      <c r="B110" s="18"/>
      <c r="C110" s="18" t="s">
        <v>178</v>
      </c>
      <c r="D110" s="18" t="s">
        <v>179</v>
      </c>
      <c r="E110" s="18"/>
      <c r="F110" s="147">
        <v>200000</v>
      </c>
      <c r="G110" s="144"/>
      <c r="H110" s="144"/>
      <c r="I110" s="180">
        <f t="shared" si="1"/>
        <v>200000</v>
      </c>
    </row>
    <row r="111" spans="1:9" s="28" customFormat="1" ht="15.75" customHeight="1">
      <c r="A111" s="182"/>
      <c r="B111" s="31" t="s">
        <v>183</v>
      </c>
      <c r="C111" s="35"/>
      <c r="D111" s="31" t="s">
        <v>184</v>
      </c>
      <c r="E111" s="35"/>
      <c r="F111" s="146">
        <f>F112</f>
        <v>81000</v>
      </c>
      <c r="G111" s="146">
        <f>G112</f>
        <v>0</v>
      </c>
      <c r="H111" s="146">
        <f>H112</f>
        <v>0</v>
      </c>
      <c r="I111" s="180">
        <f t="shared" si="1"/>
        <v>81000</v>
      </c>
    </row>
    <row r="112" spans="1:9" s="28" customFormat="1" ht="15.75" customHeight="1">
      <c r="A112" s="181"/>
      <c r="B112" s="18"/>
      <c r="C112" s="18" t="s">
        <v>185</v>
      </c>
      <c r="D112" s="18" t="s">
        <v>186</v>
      </c>
      <c r="E112" s="18"/>
      <c r="F112" s="147">
        <v>81000</v>
      </c>
      <c r="G112" s="144"/>
      <c r="H112" s="144"/>
      <c r="I112" s="180">
        <f t="shared" si="1"/>
        <v>81000</v>
      </c>
    </row>
    <row r="113" spans="1:9" s="28" customFormat="1" ht="15.75" customHeight="1">
      <c r="A113" s="159" t="s">
        <v>35</v>
      </c>
      <c r="B113" s="12"/>
      <c r="C113" s="11" t="s">
        <v>36</v>
      </c>
      <c r="D113" s="12"/>
      <c r="E113" s="12"/>
      <c r="F113" s="146">
        <f>SUM(F114:F115)</f>
        <v>2000000</v>
      </c>
      <c r="G113" s="146">
        <f>SUM(G114:G115)</f>
        <v>0</v>
      </c>
      <c r="H113" s="146">
        <f>SUM(H114:H115)</f>
        <v>300000</v>
      </c>
      <c r="I113" s="180">
        <f t="shared" si="1"/>
        <v>2300000</v>
      </c>
    </row>
    <row r="114" spans="1:9" s="28" customFormat="1" ht="15.75" customHeight="1">
      <c r="A114" s="158"/>
      <c r="B114" s="12" t="s">
        <v>208</v>
      </c>
      <c r="C114" s="12"/>
      <c r="D114" s="12" t="s">
        <v>280</v>
      </c>
      <c r="E114" s="12"/>
      <c r="F114" s="147">
        <v>2000000</v>
      </c>
      <c r="G114" s="144"/>
      <c r="H114" s="144">
        <v>300000</v>
      </c>
      <c r="I114" s="180">
        <f t="shared" si="1"/>
        <v>2300000</v>
      </c>
    </row>
    <row r="115" spans="1:9" s="28" customFormat="1" ht="15.75" customHeight="1">
      <c r="A115" s="158"/>
      <c r="B115" s="12" t="s">
        <v>210</v>
      </c>
      <c r="C115" s="12"/>
      <c r="D115" s="12" t="s">
        <v>211</v>
      </c>
      <c r="E115" s="12"/>
      <c r="F115" s="147">
        <v>0</v>
      </c>
      <c r="G115" s="144"/>
      <c r="H115" s="144"/>
      <c r="I115" s="180">
        <f t="shared" si="1"/>
        <v>0</v>
      </c>
    </row>
    <row r="116" spans="1:9" s="28" customFormat="1" ht="15.75" customHeight="1">
      <c r="A116" s="181"/>
      <c r="B116" s="18"/>
      <c r="C116" s="18"/>
      <c r="D116" s="18"/>
      <c r="E116" s="34"/>
      <c r="F116" s="147"/>
      <c r="G116" s="144"/>
      <c r="H116" s="144"/>
      <c r="I116" s="180">
        <f t="shared" si="1"/>
        <v>0</v>
      </c>
    </row>
    <row r="117" spans="1:9" s="28" customFormat="1" ht="15.75" customHeight="1">
      <c r="A117" s="177" t="s">
        <v>212</v>
      </c>
      <c r="B117" s="192" t="s">
        <v>212</v>
      </c>
      <c r="C117" s="6"/>
      <c r="D117" s="6"/>
      <c r="E117" s="6"/>
      <c r="F117" s="145">
        <f>SUM(F118)</f>
        <v>1270000</v>
      </c>
      <c r="G117" s="145">
        <f>SUM(G118)</f>
        <v>0</v>
      </c>
      <c r="H117" s="145">
        <f>SUM(H118)</f>
        <v>0</v>
      </c>
      <c r="I117" s="178">
        <f t="shared" si="1"/>
        <v>1270000</v>
      </c>
    </row>
    <row r="118" spans="1:9" s="28" customFormat="1" ht="15.75" customHeight="1">
      <c r="A118" s="179" t="s">
        <v>26</v>
      </c>
      <c r="B118" s="31"/>
      <c r="C118" s="31" t="s">
        <v>27</v>
      </c>
      <c r="D118" s="31"/>
      <c r="E118" s="31"/>
      <c r="F118" s="151">
        <f>F119+F123</f>
        <v>1270000</v>
      </c>
      <c r="G118" s="151">
        <f>G119+G123</f>
        <v>0</v>
      </c>
      <c r="H118" s="151">
        <f>H119+H123</f>
        <v>0</v>
      </c>
      <c r="I118" s="180">
        <f t="shared" si="1"/>
        <v>1270000</v>
      </c>
    </row>
    <row r="119" spans="1:9" s="28" customFormat="1" ht="15.75" customHeight="1">
      <c r="A119" s="182"/>
      <c r="B119" s="31" t="s">
        <v>169</v>
      </c>
      <c r="C119" s="35"/>
      <c r="D119" s="31" t="s">
        <v>170</v>
      </c>
      <c r="E119" s="35"/>
      <c r="F119" s="146">
        <f>F120+F122</f>
        <v>1000000</v>
      </c>
      <c r="G119" s="146">
        <f>G120+G122</f>
        <v>0</v>
      </c>
      <c r="H119" s="146">
        <f>H120+H122</f>
        <v>0</v>
      </c>
      <c r="I119" s="180">
        <f t="shared" si="1"/>
        <v>1000000</v>
      </c>
    </row>
    <row r="120" spans="1:9" s="28" customFormat="1" ht="15.75" customHeight="1">
      <c r="A120" s="181"/>
      <c r="B120" s="18"/>
      <c r="C120" s="18" t="s">
        <v>171</v>
      </c>
      <c r="D120" s="18" t="s">
        <v>172</v>
      </c>
      <c r="E120" s="18"/>
      <c r="F120" s="152">
        <f>F121</f>
        <v>1000000</v>
      </c>
      <c r="G120" s="144"/>
      <c r="H120" s="144"/>
      <c r="I120" s="180">
        <f t="shared" si="1"/>
        <v>1000000</v>
      </c>
    </row>
    <row r="121" spans="1:9" ht="15.75" customHeight="1">
      <c r="A121" s="181"/>
      <c r="B121" s="18"/>
      <c r="C121" s="18"/>
      <c r="D121" s="18"/>
      <c r="E121" s="32" t="s">
        <v>173</v>
      </c>
      <c r="F121" s="153">
        <v>1000000</v>
      </c>
      <c r="G121" s="61"/>
      <c r="H121" s="61"/>
      <c r="I121" s="180">
        <f t="shared" si="1"/>
        <v>1000000</v>
      </c>
    </row>
    <row r="122" spans="1:9" ht="15.75" customHeight="1">
      <c r="A122" s="181"/>
      <c r="B122" s="18"/>
      <c r="C122" s="18" t="s">
        <v>178</v>
      </c>
      <c r="D122" s="18" t="s">
        <v>179</v>
      </c>
      <c r="E122" s="18"/>
      <c r="F122" s="153">
        <v>0</v>
      </c>
      <c r="G122" s="61"/>
      <c r="H122" s="61"/>
      <c r="I122" s="180">
        <f t="shared" si="1"/>
        <v>0</v>
      </c>
    </row>
    <row r="123" spans="1:9" ht="15.75" customHeight="1">
      <c r="A123" s="182"/>
      <c r="B123" s="31" t="s">
        <v>183</v>
      </c>
      <c r="C123" s="35"/>
      <c r="D123" s="31" t="s">
        <v>184</v>
      </c>
      <c r="E123" s="35"/>
      <c r="F123" s="154">
        <f>F124</f>
        <v>270000</v>
      </c>
      <c r="G123" s="154">
        <f>G124</f>
        <v>0</v>
      </c>
      <c r="H123" s="154">
        <f>H124</f>
        <v>0</v>
      </c>
      <c r="I123" s="180">
        <f t="shared" si="1"/>
        <v>270000</v>
      </c>
    </row>
    <row r="124" spans="1:9" ht="15.75" customHeight="1">
      <c r="A124" s="181"/>
      <c r="B124" s="18"/>
      <c r="C124" s="18" t="s">
        <v>185</v>
      </c>
      <c r="D124" s="18" t="s">
        <v>186</v>
      </c>
      <c r="E124" s="18"/>
      <c r="F124" s="153">
        <v>270000</v>
      </c>
      <c r="G124" s="61"/>
      <c r="H124" s="61"/>
      <c r="I124" s="180">
        <f t="shared" si="1"/>
        <v>270000</v>
      </c>
    </row>
    <row r="125" spans="1:9" ht="15.75" customHeight="1">
      <c r="A125" s="181"/>
      <c r="B125" s="18"/>
      <c r="C125" s="18"/>
      <c r="D125" s="18"/>
      <c r="E125" s="32"/>
      <c r="F125" s="155"/>
      <c r="G125" s="61"/>
      <c r="H125" s="61"/>
      <c r="I125" s="180">
        <f t="shared" si="1"/>
        <v>0</v>
      </c>
    </row>
    <row r="126" spans="1:9" ht="15.75" customHeight="1">
      <c r="A126" s="177" t="s">
        <v>101</v>
      </c>
      <c r="B126" s="191" t="s">
        <v>101</v>
      </c>
      <c r="C126" s="6"/>
      <c r="D126" s="6"/>
      <c r="E126" s="6"/>
      <c r="F126" s="112">
        <f>F127+F131+F136</f>
        <v>2302000</v>
      </c>
      <c r="G126" s="112">
        <f>G127+G131+G136</f>
        <v>0</v>
      </c>
      <c r="H126" s="112">
        <f>H127+H131+H136</f>
        <v>211455</v>
      </c>
      <c r="I126" s="178">
        <f t="shared" si="1"/>
        <v>2513455</v>
      </c>
    </row>
    <row r="127" spans="1:9" ht="15.75" customHeight="1">
      <c r="A127" s="179" t="s">
        <v>22</v>
      </c>
      <c r="B127" s="31"/>
      <c r="C127" s="31" t="s">
        <v>131</v>
      </c>
      <c r="D127" s="31"/>
      <c r="E127" s="31"/>
      <c r="F127" s="142">
        <f>SUM(F128)</f>
        <v>1115000</v>
      </c>
      <c r="G127" s="142">
        <f>SUM(G128)</f>
        <v>0</v>
      </c>
      <c r="H127" s="142">
        <f>SUM(H128)</f>
        <v>166500</v>
      </c>
      <c r="I127" s="180">
        <f t="shared" si="1"/>
        <v>1281500</v>
      </c>
    </row>
    <row r="128" spans="1:9" ht="15.75" customHeight="1">
      <c r="A128" s="181"/>
      <c r="B128" s="31" t="s">
        <v>132</v>
      </c>
      <c r="C128" s="31"/>
      <c r="D128" s="31" t="s">
        <v>133</v>
      </c>
      <c r="E128" s="31"/>
      <c r="F128" s="142">
        <f>SUM(F129:F130)</f>
        <v>1115000</v>
      </c>
      <c r="G128" s="142">
        <f>SUM(G129:G130)</f>
        <v>0</v>
      </c>
      <c r="H128" s="142">
        <f>SUM(H129:H130)</f>
        <v>166500</v>
      </c>
      <c r="I128" s="180">
        <f t="shared" si="1"/>
        <v>1281500</v>
      </c>
    </row>
    <row r="129" spans="1:9" ht="15.75" customHeight="1">
      <c r="A129" s="158"/>
      <c r="B129" s="18"/>
      <c r="C129" s="18" t="s">
        <v>134</v>
      </c>
      <c r="D129" s="18" t="s">
        <v>135</v>
      </c>
      <c r="E129" s="18"/>
      <c r="F129" s="137">
        <v>999000</v>
      </c>
      <c r="G129" s="61"/>
      <c r="H129" s="61">
        <v>166500</v>
      </c>
      <c r="I129" s="180">
        <f t="shared" si="1"/>
        <v>1165500</v>
      </c>
    </row>
    <row r="130" spans="1:9" ht="15.75" customHeight="1">
      <c r="A130" s="181"/>
      <c r="B130" s="18"/>
      <c r="C130" s="18" t="s">
        <v>136</v>
      </c>
      <c r="D130" s="18" t="s">
        <v>137</v>
      </c>
      <c r="E130" s="18"/>
      <c r="F130" s="137">
        <v>116000</v>
      </c>
      <c r="G130" s="61"/>
      <c r="H130" s="61"/>
      <c r="I130" s="180">
        <f t="shared" si="1"/>
        <v>116000</v>
      </c>
    </row>
    <row r="131" spans="1:9" ht="15.75" customHeight="1">
      <c r="A131" s="179" t="s">
        <v>24</v>
      </c>
      <c r="B131" s="31"/>
      <c r="C131" s="31" t="s">
        <v>145</v>
      </c>
      <c r="D131" s="33"/>
      <c r="E131" s="33"/>
      <c r="F131" s="142">
        <f>SUM(F132:F134)</f>
        <v>307000</v>
      </c>
      <c r="G131" s="142">
        <f>SUM(G132:G134)</f>
        <v>0</v>
      </c>
      <c r="H131" s="142">
        <f>SUM(H132:H134)</f>
        <v>44955</v>
      </c>
      <c r="I131" s="180">
        <f t="shared" si="1"/>
        <v>351955</v>
      </c>
    </row>
    <row r="132" spans="1:9" ht="15.75" customHeight="1">
      <c r="A132" s="181"/>
      <c r="B132" s="18"/>
      <c r="C132" s="18"/>
      <c r="D132" s="32" t="s">
        <v>146</v>
      </c>
      <c r="E132" s="18"/>
      <c r="F132" s="137">
        <v>270000</v>
      </c>
      <c r="G132" s="61"/>
      <c r="H132" s="61">
        <v>44955</v>
      </c>
      <c r="I132" s="180">
        <f t="shared" si="1"/>
        <v>314955</v>
      </c>
    </row>
    <row r="133" spans="1:9" ht="15.75" customHeight="1">
      <c r="A133" s="181"/>
      <c r="B133" s="18"/>
      <c r="C133" s="18"/>
      <c r="D133" s="32" t="s">
        <v>147</v>
      </c>
      <c r="E133" s="18"/>
      <c r="F133" s="137">
        <v>19000</v>
      </c>
      <c r="G133" s="61"/>
      <c r="H133" s="61"/>
      <c r="I133" s="180">
        <f t="shared" si="1"/>
        <v>19000</v>
      </c>
    </row>
    <row r="134" spans="1:9" ht="15.75" customHeight="1">
      <c r="A134" s="181"/>
      <c r="B134" s="18"/>
      <c r="C134" s="18"/>
      <c r="D134" s="32" t="s">
        <v>148</v>
      </c>
      <c r="E134" s="18"/>
      <c r="F134" s="137">
        <v>18000</v>
      </c>
      <c r="G134" s="61"/>
      <c r="H134" s="61"/>
      <c r="I134" s="180">
        <f t="shared" si="1"/>
        <v>18000</v>
      </c>
    </row>
    <row r="135" spans="1:9" ht="15.75" customHeight="1">
      <c r="A135" s="181"/>
      <c r="B135" s="18"/>
      <c r="C135" s="18"/>
      <c r="D135" s="18"/>
      <c r="E135" s="18"/>
      <c r="F135" s="137"/>
      <c r="G135" s="61"/>
      <c r="H135" s="61"/>
      <c r="I135" s="180">
        <f t="shared" si="1"/>
        <v>0</v>
      </c>
    </row>
    <row r="136" spans="1:9" ht="15.75" customHeight="1">
      <c r="A136" s="179" t="s">
        <v>26</v>
      </c>
      <c r="B136" s="31"/>
      <c r="C136" s="31" t="s">
        <v>27</v>
      </c>
      <c r="D136" s="31"/>
      <c r="E136" s="31"/>
      <c r="F136" s="142">
        <f>F137+F144+F154</f>
        <v>880000</v>
      </c>
      <c r="G136" s="142">
        <f>G137+G144+G154</f>
        <v>0</v>
      </c>
      <c r="H136" s="142">
        <f>H137+H144+H154</f>
        <v>0</v>
      </c>
      <c r="I136" s="180">
        <f t="shared" si="1"/>
        <v>880000</v>
      </c>
    </row>
    <row r="137" spans="1:9" ht="15.75" customHeight="1">
      <c r="A137" s="182"/>
      <c r="B137" s="31" t="s">
        <v>149</v>
      </c>
      <c r="C137" s="35"/>
      <c r="D137" s="31" t="s">
        <v>150</v>
      </c>
      <c r="E137" s="36"/>
      <c r="F137" s="142">
        <f>F138+F140</f>
        <v>480000</v>
      </c>
      <c r="G137" s="142">
        <f>G138+G140</f>
        <v>0</v>
      </c>
      <c r="H137" s="142">
        <f>H138+H140</f>
        <v>0</v>
      </c>
      <c r="I137" s="180">
        <f t="shared" si="1"/>
        <v>480000</v>
      </c>
    </row>
    <row r="138" spans="1:9" ht="15.75" customHeight="1">
      <c r="A138" s="181"/>
      <c r="B138" s="18"/>
      <c r="C138" s="18" t="s">
        <v>151</v>
      </c>
      <c r="D138" s="18" t="s">
        <v>152</v>
      </c>
      <c r="E138" s="34"/>
      <c r="F138" s="137">
        <f>F139</f>
        <v>10000</v>
      </c>
      <c r="G138" s="61"/>
      <c r="H138" s="61"/>
      <c r="I138" s="180">
        <f t="shared" si="1"/>
        <v>10000</v>
      </c>
    </row>
    <row r="139" spans="1:9" ht="15.75" customHeight="1">
      <c r="A139" s="181"/>
      <c r="B139" s="18"/>
      <c r="C139" s="18"/>
      <c r="D139" s="18"/>
      <c r="E139" s="32" t="s">
        <v>281</v>
      </c>
      <c r="F139" s="137">
        <v>10000</v>
      </c>
      <c r="G139" s="61"/>
      <c r="H139" s="61"/>
      <c r="I139" s="180">
        <f t="shared" si="1"/>
        <v>10000</v>
      </c>
    </row>
    <row r="140" spans="1:9" ht="15.75" customHeight="1">
      <c r="A140" s="181"/>
      <c r="B140" s="18"/>
      <c r="C140" s="18" t="s">
        <v>156</v>
      </c>
      <c r="D140" s="18" t="s">
        <v>157</v>
      </c>
      <c r="E140" s="18"/>
      <c r="F140" s="137">
        <f>SUM(F141:F143)</f>
        <v>470000</v>
      </c>
      <c r="G140" s="61"/>
      <c r="H140" s="61"/>
      <c r="I140" s="180">
        <f t="shared" ref="I140:I203" si="2">F140+G140+H140</f>
        <v>470000</v>
      </c>
    </row>
    <row r="141" spans="1:9" ht="15.75" customHeight="1">
      <c r="A141" s="179"/>
      <c r="B141" s="31"/>
      <c r="C141" s="31"/>
      <c r="D141" s="31"/>
      <c r="E141" s="32" t="s">
        <v>200</v>
      </c>
      <c r="F141" s="137">
        <v>200000</v>
      </c>
      <c r="G141" s="61"/>
      <c r="H141" s="61"/>
      <c r="I141" s="180">
        <f t="shared" si="2"/>
        <v>200000</v>
      </c>
    </row>
    <row r="142" spans="1:9" ht="15.75" customHeight="1">
      <c r="A142" s="179"/>
      <c r="B142" s="31"/>
      <c r="C142" s="31"/>
      <c r="D142" s="31"/>
      <c r="E142" s="32" t="s">
        <v>213</v>
      </c>
      <c r="F142" s="137">
        <v>20000</v>
      </c>
      <c r="G142" s="61"/>
      <c r="H142" s="61"/>
      <c r="I142" s="180">
        <f t="shared" si="2"/>
        <v>20000</v>
      </c>
    </row>
    <row r="143" spans="1:9" ht="15.75" customHeight="1">
      <c r="A143" s="179"/>
      <c r="B143" s="31"/>
      <c r="C143" s="31"/>
      <c r="D143" s="31"/>
      <c r="E143" s="32" t="s">
        <v>159</v>
      </c>
      <c r="F143" s="137">
        <v>250000</v>
      </c>
      <c r="G143" s="61"/>
      <c r="H143" s="61"/>
      <c r="I143" s="180">
        <f t="shared" si="2"/>
        <v>250000</v>
      </c>
    </row>
    <row r="144" spans="1:9" ht="15.75" customHeight="1">
      <c r="A144" s="182"/>
      <c r="B144" s="31" t="s">
        <v>169</v>
      </c>
      <c r="C144" s="35"/>
      <c r="D144" s="31" t="s">
        <v>170</v>
      </c>
      <c r="E144" s="35"/>
      <c r="F144" s="142">
        <f>F145+F149+F150</f>
        <v>210000</v>
      </c>
      <c r="G144" s="142">
        <f>G145+G149+G150</f>
        <v>0</v>
      </c>
      <c r="H144" s="142">
        <f>H145+H149+H150</f>
        <v>0</v>
      </c>
      <c r="I144" s="180">
        <f t="shared" si="2"/>
        <v>210000</v>
      </c>
    </row>
    <row r="145" spans="1:9" ht="15.75" customHeight="1">
      <c r="A145" s="181"/>
      <c r="B145" s="18"/>
      <c r="C145" s="18" t="s">
        <v>171</v>
      </c>
      <c r="D145" s="18" t="s">
        <v>172</v>
      </c>
      <c r="E145" s="18"/>
      <c r="F145" s="137">
        <f>SUM(F146:F148)</f>
        <v>10000</v>
      </c>
      <c r="G145" s="61"/>
      <c r="H145" s="61"/>
      <c r="I145" s="180">
        <f t="shared" si="2"/>
        <v>10000</v>
      </c>
    </row>
    <row r="146" spans="1:9" ht="15.75" customHeight="1">
      <c r="A146" s="181"/>
      <c r="B146" s="18"/>
      <c r="C146" s="18"/>
      <c r="D146" s="18"/>
      <c r="E146" s="32" t="s">
        <v>173</v>
      </c>
      <c r="F146" s="137">
        <v>0</v>
      </c>
      <c r="G146" s="61"/>
      <c r="H146" s="61"/>
      <c r="I146" s="180">
        <f t="shared" si="2"/>
        <v>0</v>
      </c>
    </row>
    <row r="147" spans="1:9" ht="15.75" customHeight="1">
      <c r="A147" s="181"/>
      <c r="B147" s="18"/>
      <c r="C147" s="18"/>
      <c r="D147" s="18"/>
      <c r="E147" s="32" t="s">
        <v>174</v>
      </c>
      <c r="F147" s="137">
        <v>0</v>
      </c>
      <c r="G147" s="61"/>
      <c r="H147" s="61"/>
      <c r="I147" s="180">
        <f t="shared" si="2"/>
        <v>0</v>
      </c>
    </row>
    <row r="148" spans="1:9" ht="15.75" customHeight="1">
      <c r="A148" s="181"/>
      <c r="B148" s="18"/>
      <c r="C148" s="18"/>
      <c r="D148" s="18"/>
      <c r="E148" s="32" t="s">
        <v>175</v>
      </c>
      <c r="F148" s="137">
        <v>10000</v>
      </c>
      <c r="G148" s="61"/>
      <c r="H148" s="61"/>
      <c r="I148" s="180">
        <f t="shared" si="2"/>
        <v>10000</v>
      </c>
    </row>
    <row r="149" spans="1:9" ht="15.75" customHeight="1">
      <c r="A149" s="181"/>
      <c r="B149" s="18"/>
      <c r="C149" s="18" t="s">
        <v>178</v>
      </c>
      <c r="D149" s="18" t="s">
        <v>179</v>
      </c>
      <c r="E149" s="18"/>
      <c r="F149" s="137">
        <v>150000</v>
      </c>
      <c r="G149" s="61"/>
      <c r="H149" s="61"/>
      <c r="I149" s="180">
        <f t="shared" si="2"/>
        <v>150000</v>
      </c>
    </row>
    <row r="150" spans="1:9" ht="15.75" customHeight="1">
      <c r="A150" s="181"/>
      <c r="B150" s="18"/>
      <c r="C150" s="18" t="s">
        <v>180</v>
      </c>
      <c r="D150" s="18" t="s">
        <v>181</v>
      </c>
      <c r="E150" s="18"/>
      <c r="F150" s="137">
        <f>SUM(F151:F153)</f>
        <v>50000</v>
      </c>
      <c r="G150" s="61"/>
      <c r="H150" s="61"/>
      <c r="I150" s="180">
        <f t="shared" si="2"/>
        <v>50000</v>
      </c>
    </row>
    <row r="151" spans="1:9" ht="15.75" customHeight="1">
      <c r="A151" s="181"/>
      <c r="B151" s="18"/>
      <c r="C151" s="18"/>
      <c r="D151" s="18"/>
      <c r="E151" s="32" t="s">
        <v>201</v>
      </c>
      <c r="F151" s="137">
        <v>0</v>
      </c>
      <c r="G151" s="61"/>
      <c r="H151" s="61"/>
      <c r="I151" s="180">
        <f t="shared" si="2"/>
        <v>0</v>
      </c>
    </row>
    <row r="152" spans="1:9" ht="15.75" customHeight="1">
      <c r="A152" s="181"/>
      <c r="B152" s="18"/>
      <c r="C152" s="18"/>
      <c r="D152" s="18"/>
      <c r="E152" s="32" t="s">
        <v>214</v>
      </c>
      <c r="F152" s="137">
        <v>0</v>
      </c>
      <c r="G152" s="61"/>
      <c r="H152" s="61"/>
      <c r="I152" s="180">
        <f t="shared" si="2"/>
        <v>0</v>
      </c>
    </row>
    <row r="153" spans="1:9" ht="15.75" customHeight="1">
      <c r="A153" s="181"/>
      <c r="B153" s="18"/>
      <c r="C153" s="18"/>
      <c r="D153" s="18"/>
      <c r="E153" s="32" t="s">
        <v>182</v>
      </c>
      <c r="F153" s="137">
        <v>50000</v>
      </c>
      <c r="G153" s="61"/>
      <c r="H153" s="61"/>
      <c r="I153" s="180">
        <f t="shared" si="2"/>
        <v>50000</v>
      </c>
    </row>
    <row r="154" spans="1:9" ht="15.75" customHeight="1">
      <c r="A154" s="182"/>
      <c r="B154" s="31" t="s">
        <v>183</v>
      </c>
      <c r="C154" s="35"/>
      <c r="D154" s="31" t="s">
        <v>184</v>
      </c>
      <c r="E154" s="35"/>
      <c r="F154" s="142">
        <f>F155</f>
        <v>190000</v>
      </c>
      <c r="G154" s="142">
        <f>G155</f>
        <v>0</v>
      </c>
      <c r="H154" s="142">
        <f>H155</f>
        <v>0</v>
      </c>
      <c r="I154" s="180">
        <f t="shared" si="2"/>
        <v>190000</v>
      </c>
    </row>
    <row r="155" spans="1:9" ht="15.75" customHeight="1">
      <c r="A155" s="181"/>
      <c r="B155" s="18"/>
      <c r="C155" s="18" t="s">
        <v>185</v>
      </c>
      <c r="D155" s="18" t="s">
        <v>186</v>
      </c>
      <c r="E155" s="18"/>
      <c r="F155" s="137">
        <v>190000</v>
      </c>
      <c r="G155" s="61"/>
      <c r="H155" s="61"/>
      <c r="I155" s="180">
        <f t="shared" si="2"/>
        <v>190000</v>
      </c>
    </row>
    <row r="156" spans="1:9" ht="15.75" customHeight="1">
      <c r="A156" s="184"/>
      <c r="B156" s="18"/>
      <c r="C156" s="18"/>
      <c r="D156" s="18"/>
      <c r="E156" s="18"/>
      <c r="F156" s="137"/>
      <c r="G156" s="61"/>
      <c r="H156" s="61"/>
      <c r="I156" s="180">
        <f t="shared" si="2"/>
        <v>0</v>
      </c>
    </row>
    <row r="157" spans="1:9" ht="15.75" customHeight="1">
      <c r="A157" s="183" t="s">
        <v>33</v>
      </c>
      <c r="B157" s="18"/>
      <c r="C157" s="31" t="s">
        <v>34</v>
      </c>
      <c r="D157" s="18"/>
      <c r="E157" s="18"/>
      <c r="F157" s="142">
        <f>SUM(F158:F161)</f>
        <v>0</v>
      </c>
      <c r="G157" s="142">
        <f>SUM(G158:G161)</f>
        <v>0</v>
      </c>
      <c r="H157" s="142">
        <f>SUM(H158:H161)</f>
        <v>0</v>
      </c>
      <c r="I157" s="180">
        <f t="shared" si="2"/>
        <v>0</v>
      </c>
    </row>
    <row r="158" spans="1:9" ht="15.75" customHeight="1">
      <c r="A158" s="181"/>
      <c r="B158" s="18" t="s">
        <v>215</v>
      </c>
      <c r="C158" s="18"/>
      <c r="D158" s="18" t="s">
        <v>216</v>
      </c>
      <c r="E158" s="18"/>
      <c r="F158" s="137"/>
      <c r="G158" s="61"/>
      <c r="H158" s="61"/>
      <c r="I158" s="180">
        <f t="shared" si="2"/>
        <v>0</v>
      </c>
    </row>
    <row r="159" spans="1:9" ht="15.75" customHeight="1">
      <c r="A159" s="181"/>
      <c r="B159" s="18" t="s">
        <v>203</v>
      </c>
      <c r="C159" s="18"/>
      <c r="D159" s="18" t="s">
        <v>204</v>
      </c>
      <c r="E159" s="18"/>
      <c r="F159" s="137"/>
      <c r="G159" s="61"/>
      <c r="H159" s="61"/>
      <c r="I159" s="180">
        <f t="shared" si="2"/>
        <v>0</v>
      </c>
    </row>
    <row r="160" spans="1:9" ht="15.75" customHeight="1">
      <c r="A160" s="181"/>
      <c r="B160" s="18" t="s">
        <v>217</v>
      </c>
      <c r="C160" s="18"/>
      <c r="D160" s="18" t="s">
        <v>222</v>
      </c>
      <c r="E160" s="18"/>
      <c r="F160" s="137"/>
      <c r="G160" s="61"/>
      <c r="H160" s="61"/>
      <c r="I160" s="180">
        <f t="shared" si="2"/>
        <v>0</v>
      </c>
    </row>
    <row r="161" spans="1:9" ht="15.75" customHeight="1">
      <c r="A161" s="181"/>
      <c r="B161" s="18" t="s">
        <v>205</v>
      </c>
      <c r="C161" s="18"/>
      <c r="D161" s="18" t="s">
        <v>206</v>
      </c>
      <c r="E161" s="18"/>
      <c r="F161" s="137"/>
      <c r="G161" s="61"/>
      <c r="H161" s="61"/>
      <c r="I161" s="180">
        <f t="shared" si="2"/>
        <v>0</v>
      </c>
    </row>
    <row r="162" spans="1:9" ht="15.75" customHeight="1">
      <c r="A162" s="181"/>
      <c r="B162" s="18"/>
      <c r="C162" s="18"/>
      <c r="D162" s="18"/>
      <c r="E162" s="18"/>
      <c r="F162" s="137"/>
      <c r="G162" s="61"/>
      <c r="H162" s="61"/>
      <c r="I162" s="180">
        <f t="shared" si="2"/>
        <v>0</v>
      </c>
    </row>
    <row r="163" spans="1:9" ht="15.75" customHeight="1">
      <c r="A163" s="159" t="s">
        <v>35</v>
      </c>
      <c r="B163" s="12"/>
      <c r="C163" s="11" t="s">
        <v>36</v>
      </c>
      <c r="D163" s="12"/>
      <c r="E163" s="12"/>
      <c r="F163" s="142">
        <f>SUM(F164:F165)</f>
        <v>0</v>
      </c>
      <c r="G163" s="142">
        <f>SUM(G164:G165)</f>
        <v>0</v>
      </c>
      <c r="H163" s="142">
        <f>SUM(H164:H165)</f>
        <v>0</v>
      </c>
      <c r="I163" s="180">
        <f t="shared" si="2"/>
        <v>0</v>
      </c>
    </row>
    <row r="164" spans="1:9" ht="15.75" customHeight="1">
      <c r="A164" s="158"/>
      <c r="B164" s="12" t="s">
        <v>208</v>
      </c>
      <c r="C164" s="12"/>
      <c r="D164" s="12" t="s">
        <v>209</v>
      </c>
      <c r="E164" s="12"/>
      <c r="F164" s="137"/>
      <c r="G164" s="61"/>
      <c r="H164" s="61"/>
      <c r="I164" s="180">
        <f t="shared" si="2"/>
        <v>0</v>
      </c>
    </row>
    <row r="165" spans="1:9" ht="15.75" customHeight="1">
      <c r="A165" s="158"/>
      <c r="B165" s="12" t="s">
        <v>210</v>
      </c>
      <c r="C165" s="12"/>
      <c r="D165" s="12" t="s">
        <v>211</v>
      </c>
      <c r="E165" s="12"/>
      <c r="F165" s="137"/>
      <c r="G165" s="61"/>
      <c r="H165" s="61"/>
      <c r="I165" s="180">
        <f t="shared" si="2"/>
        <v>0</v>
      </c>
    </row>
    <row r="166" spans="1:9" ht="15.75" customHeight="1">
      <c r="A166" s="181"/>
      <c r="B166" s="18"/>
      <c r="C166" s="18"/>
      <c r="D166" s="18"/>
      <c r="E166" s="18"/>
      <c r="F166" s="137"/>
      <c r="G166" s="61"/>
      <c r="H166" s="61"/>
      <c r="I166" s="180">
        <f t="shared" si="2"/>
        <v>0</v>
      </c>
    </row>
    <row r="167" spans="1:9" ht="15.75" customHeight="1">
      <c r="A167" s="177" t="s">
        <v>218</v>
      </c>
      <c r="B167" s="192" t="s">
        <v>218</v>
      </c>
      <c r="C167" s="6"/>
      <c r="D167" s="6"/>
      <c r="E167" s="6"/>
      <c r="F167" s="135">
        <f t="shared" ref="F167:H168" si="3">F168</f>
        <v>461000</v>
      </c>
      <c r="G167" s="135">
        <f t="shared" si="3"/>
        <v>0</v>
      </c>
      <c r="H167" s="135">
        <f t="shared" si="3"/>
        <v>0</v>
      </c>
      <c r="I167" s="178">
        <f t="shared" si="2"/>
        <v>461000</v>
      </c>
    </row>
    <row r="168" spans="1:9" ht="15.75" customHeight="1">
      <c r="A168" s="179" t="s">
        <v>30</v>
      </c>
      <c r="B168" s="31"/>
      <c r="C168" s="31" t="s">
        <v>31</v>
      </c>
      <c r="D168" s="31"/>
      <c r="E168" s="31"/>
      <c r="F168" s="137">
        <f t="shared" si="3"/>
        <v>461000</v>
      </c>
      <c r="G168" s="137">
        <f t="shared" si="3"/>
        <v>0</v>
      </c>
      <c r="H168" s="137">
        <f t="shared" si="3"/>
        <v>0</v>
      </c>
      <c r="I168" s="180">
        <f t="shared" si="2"/>
        <v>461000</v>
      </c>
    </row>
    <row r="169" spans="1:9" ht="15.75" customHeight="1">
      <c r="A169" s="181"/>
      <c r="B169" s="18"/>
      <c r="C169" s="18" t="s">
        <v>189</v>
      </c>
      <c r="D169" s="18" t="s">
        <v>190</v>
      </c>
      <c r="E169" s="18"/>
      <c r="F169" s="137">
        <v>461000</v>
      </c>
      <c r="G169" s="61"/>
      <c r="H169" s="61"/>
      <c r="I169" s="180">
        <f t="shared" si="2"/>
        <v>461000</v>
      </c>
    </row>
    <row r="170" spans="1:9" ht="15.75" customHeight="1">
      <c r="A170" s="181"/>
      <c r="B170" s="18"/>
      <c r="C170" s="18"/>
      <c r="D170" s="18"/>
      <c r="E170" s="18"/>
      <c r="F170" s="137"/>
      <c r="G170" s="61"/>
      <c r="H170" s="61"/>
      <c r="I170" s="180">
        <f t="shared" si="2"/>
        <v>0</v>
      </c>
    </row>
    <row r="171" spans="1:9" ht="15.75" customHeight="1">
      <c r="A171" s="181"/>
      <c r="B171" s="18"/>
      <c r="C171" s="18"/>
      <c r="D171" s="18"/>
      <c r="E171" s="18"/>
      <c r="F171" s="137"/>
      <c r="G171" s="61"/>
      <c r="H171" s="61"/>
      <c r="I171" s="180">
        <f t="shared" si="2"/>
        <v>0</v>
      </c>
    </row>
    <row r="172" spans="1:9" ht="15.75" customHeight="1">
      <c r="A172" s="177" t="s">
        <v>219</v>
      </c>
      <c r="B172" s="192" t="s">
        <v>219</v>
      </c>
      <c r="C172" s="6"/>
      <c r="D172" s="6"/>
      <c r="E172" s="6"/>
      <c r="F172" s="135">
        <f>F173</f>
        <v>305000</v>
      </c>
      <c r="G172" s="135">
        <f>G173</f>
        <v>0</v>
      </c>
      <c r="H172" s="135">
        <f>H173</f>
        <v>0</v>
      </c>
      <c r="I172" s="178">
        <f t="shared" si="2"/>
        <v>305000</v>
      </c>
    </row>
    <row r="173" spans="1:9" ht="15.75" customHeight="1">
      <c r="A173" s="179" t="s">
        <v>26</v>
      </c>
      <c r="B173" s="31"/>
      <c r="C173" s="31" t="s">
        <v>27</v>
      </c>
      <c r="D173" s="31"/>
      <c r="E173" s="31"/>
      <c r="F173" s="142">
        <f>F174+F177+F184</f>
        <v>305000</v>
      </c>
      <c r="G173" s="142">
        <f>G174+G177+G184</f>
        <v>0</v>
      </c>
      <c r="H173" s="142">
        <f>H174+H177+H184</f>
        <v>0</v>
      </c>
      <c r="I173" s="180">
        <f t="shared" si="2"/>
        <v>305000</v>
      </c>
    </row>
    <row r="174" spans="1:9" ht="15.75" customHeight="1">
      <c r="A174" s="182"/>
      <c r="B174" s="31" t="s">
        <v>149</v>
      </c>
      <c r="C174" s="35"/>
      <c r="D174" s="31" t="s">
        <v>150</v>
      </c>
      <c r="E174" s="36"/>
      <c r="F174" s="142">
        <f>F175</f>
        <v>20000</v>
      </c>
      <c r="G174" s="142">
        <f>G175</f>
        <v>0</v>
      </c>
      <c r="H174" s="142">
        <f>H175</f>
        <v>0</v>
      </c>
      <c r="I174" s="180">
        <f t="shared" si="2"/>
        <v>20000</v>
      </c>
    </row>
    <row r="175" spans="1:9" ht="15.75" customHeight="1">
      <c r="A175" s="181"/>
      <c r="B175" s="18"/>
      <c r="C175" s="18" t="s">
        <v>156</v>
      </c>
      <c r="D175" s="18" t="s">
        <v>157</v>
      </c>
      <c r="E175" s="18"/>
      <c r="F175" s="137">
        <f>F176</f>
        <v>20000</v>
      </c>
      <c r="G175" s="61"/>
      <c r="H175" s="61"/>
      <c r="I175" s="180">
        <f t="shared" si="2"/>
        <v>20000</v>
      </c>
    </row>
    <row r="176" spans="1:9" ht="15.75" customHeight="1">
      <c r="A176" s="179"/>
      <c r="B176" s="31"/>
      <c r="C176" s="31"/>
      <c r="D176" s="31"/>
      <c r="E176" s="32" t="s">
        <v>159</v>
      </c>
      <c r="F176" s="137">
        <v>20000</v>
      </c>
      <c r="G176" s="61"/>
      <c r="H176" s="61"/>
      <c r="I176" s="180">
        <f t="shared" si="2"/>
        <v>20000</v>
      </c>
    </row>
    <row r="177" spans="1:9" ht="15.75" customHeight="1">
      <c r="A177" s="182"/>
      <c r="B177" s="31" t="s">
        <v>169</v>
      </c>
      <c r="C177" s="35"/>
      <c r="D177" s="31" t="s">
        <v>170</v>
      </c>
      <c r="E177" s="35"/>
      <c r="F177" s="142">
        <f>F178+F181+F182</f>
        <v>220000</v>
      </c>
      <c r="G177" s="142">
        <f>G178+G181+G182</f>
        <v>0</v>
      </c>
      <c r="H177" s="142">
        <f>H178+H181+H182</f>
        <v>0</v>
      </c>
      <c r="I177" s="180">
        <f t="shared" si="2"/>
        <v>220000</v>
      </c>
    </row>
    <row r="178" spans="1:9" ht="15.75" customHeight="1">
      <c r="A178" s="181"/>
      <c r="B178" s="18"/>
      <c r="C178" s="18" t="s">
        <v>171</v>
      </c>
      <c r="D178" s="18" t="s">
        <v>172</v>
      </c>
      <c r="E178" s="18"/>
      <c r="F178" s="137">
        <f>SUM(F179:F180)</f>
        <v>170000</v>
      </c>
      <c r="G178" s="61"/>
      <c r="H178" s="61"/>
      <c r="I178" s="180">
        <f t="shared" si="2"/>
        <v>170000</v>
      </c>
    </row>
    <row r="179" spans="1:9" ht="15.75" customHeight="1">
      <c r="A179" s="181"/>
      <c r="B179" s="18"/>
      <c r="C179" s="18"/>
      <c r="D179" s="18"/>
      <c r="E179" s="32" t="s">
        <v>173</v>
      </c>
      <c r="F179" s="137">
        <v>130000</v>
      </c>
      <c r="G179" s="61"/>
      <c r="H179" s="61"/>
      <c r="I179" s="180">
        <f t="shared" si="2"/>
        <v>130000</v>
      </c>
    </row>
    <row r="180" spans="1:9" ht="15.75" customHeight="1">
      <c r="A180" s="181"/>
      <c r="B180" s="18"/>
      <c r="C180" s="18"/>
      <c r="D180" s="18"/>
      <c r="E180" s="32" t="s">
        <v>175</v>
      </c>
      <c r="F180" s="137">
        <v>40000</v>
      </c>
      <c r="G180" s="61"/>
      <c r="H180" s="61"/>
      <c r="I180" s="180">
        <f t="shared" si="2"/>
        <v>40000</v>
      </c>
    </row>
    <row r="181" spans="1:9" ht="15.75" customHeight="1">
      <c r="A181" s="181"/>
      <c r="B181" s="18"/>
      <c r="C181" s="18" t="s">
        <v>178</v>
      </c>
      <c r="D181" s="18" t="s">
        <v>179</v>
      </c>
      <c r="E181" s="18"/>
      <c r="F181" s="137">
        <v>50000</v>
      </c>
      <c r="G181" s="61"/>
      <c r="H181" s="61"/>
      <c r="I181" s="180">
        <f t="shared" si="2"/>
        <v>50000</v>
      </c>
    </row>
    <row r="182" spans="1:9" ht="15.75" customHeight="1">
      <c r="A182" s="181"/>
      <c r="B182" s="18"/>
      <c r="C182" s="18" t="s">
        <v>180</v>
      </c>
      <c r="D182" s="18" t="s">
        <v>181</v>
      </c>
      <c r="E182" s="18"/>
      <c r="F182" s="137">
        <f>F183</f>
        <v>0</v>
      </c>
      <c r="G182" s="61"/>
      <c r="H182" s="61"/>
      <c r="I182" s="180">
        <f t="shared" si="2"/>
        <v>0</v>
      </c>
    </row>
    <row r="183" spans="1:9" ht="15.75" customHeight="1">
      <c r="A183" s="181"/>
      <c r="B183" s="18"/>
      <c r="C183" s="18"/>
      <c r="D183" s="18"/>
      <c r="E183" s="32" t="s">
        <v>182</v>
      </c>
      <c r="F183" s="137">
        <v>0</v>
      </c>
      <c r="G183" s="61"/>
      <c r="H183" s="61"/>
      <c r="I183" s="180">
        <f t="shared" si="2"/>
        <v>0</v>
      </c>
    </row>
    <row r="184" spans="1:9" ht="15.75" customHeight="1">
      <c r="A184" s="182"/>
      <c r="B184" s="31" t="s">
        <v>183</v>
      </c>
      <c r="C184" s="35"/>
      <c r="D184" s="31" t="s">
        <v>184</v>
      </c>
      <c r="E184" s="35"/>
      <c r="F184" s="142">
        <f>F185</f>
        <v>65000</v>
      </c>
      <c r="G184" s="142">
        <f>G185</f>
        <v>0</v>
      </c>
      <c r="H184" s="142">
        <f>H185</f>
        <v>0</v>
      </c>
      <c r="I184" s="180">
        <f t="shared" si="2"/>
        <v>65000</v>
      </c>
    </row>
    <row r="185" spans="1:9" ht="15.75" customHeight="1">
      <c r="A185" s="181"/>
      <c r="B185" s="18"/>
      <c r="C185" s="18" t="s">
        <v>185</v>
      </c>
      <c r="D185" s="18" t="s">
        <v>186</v>
      </c>
      <c r="E185" s="18"/>
      <c r="F185" s="137">
        <v>65000</v>
      </c>
      <c r="G185" s="61"/>
      <c r="H185" s="61"/>
      <c r="I185" s="180">
        <f t="shared" si="2"/>
        <v>65000</v>
      </c>
    </row>
    <row r="186" spans="1:9" ht="15.75" customHeight="1">
      <c r="A186" s="181"/>
      <c r="B186" s="18"/>
      <c r="C186" s="18"/>
      <c r="D186" s="18"/>
      <c r="E186" s="18"/>
      <c r="F186" s="137"/>
      <c r="G186" s="61"/>
      <c r="H186" s="61"/>
      <c r="I186" s="180">
        <f t="shared" si="2"/>
        <v>0</v>
      </c>
    </row>
    <row r="187" spans="1:9" ht="15.75" customHeight="1">
      <c r="A187" s="177" t="s">
        <v>104</v>
      </c>
      <c r="B187" s="192" t="s">
        <v>104</v>
      </c>
      <c r="C187" s="6"/>
      <c r="D187" s="6"/>
      <c r="E187" s="6"/>
      <c r="F187" s="135">
        <f>F188+F192+F197</f>
        <v>1734000</v>
      </c>
      <c r="G187" s="135">
        <f>G188+G192+G197</f>
        <v>0</v>
      </c>
      <c r="H187" s="135">
        <f>H188+H192+H197</f>
        <v>0</v>
      </c>
      <c r="I187" s="178">
        <f t="shared" si="2"/>
        <v>1734000</v>
      </c>
    </row>
    <row r="188" spans="1:9" ht="15.75" customHeight="1">
      <c r="A188" s="179" t="s">
        <v>22</v>
      </c>
      <c r="B188" s="31"/>
      <c r="C188" s="31" t="s">
        <v>131</v>
      </c>
      <c r="D188" s="31"/>
      <c r="E188" s="31"/>
      <c r="F188" s="142">
        <f>SUM(F189)</f>
        <v>1277000</v>
      </c>
      <c r="G188" s="142">
        <f>SUM(G189)</f>
        <v>0</v>
      </c>
      <c r="H188" s="142">
        <f>SUM(H189)</f>
        <v>0</v>
      </c>
      <c r="I188" s="180">
        <f t="shared" si="2"/>
        <v>1277000</v>
      </c>
    </row>
    <row r="189" spans="1:9" ht="15.75" customHeight="1">
      <c r="A189" s="181"/>
      <c r="B189" s="31" t="s">
        <v>132</v>
      </c>
      <c r="C189" s="31"/>
      <c r="D189" s="31" t="s">
        <v>133</v>
      </c>
      <c r="E189" s="31"/>
      <c r="F189" s="142">
        <f>SUM(F190:F191)</f>
        <v>1277000</v>
      </c>
      <c r="G189" s="142">
        <f>SUM(G190:G191)</f>
        <v>0</v>
      </c>
      <c r="H189" s="142">
        <f>SUM(H190:H191)</f>
        <v>0</v>
      </c>
      <c r="I189" s="180">
        <f t="shared" si="2"/>
        <v>1277000</v>
      </c>
    </row>
    <row r="190" spans="1:9" ht="15.75" customHeight="1">
      <c r="A190" s="158"/>
      <c r="B190" s="18"/>
      <c r="C190" s="18" t="s">
        <v>134</v>
      </c>
      <c r="D190" s="18" t="s">
        <v>135</v>
      </c>
      <c r="E190" s="18"/>
      <c r="F190" s="137">
        <v>1161000</v>
      </c>
      <c r="G190" s="61"/>
      <c r="H190" s="61"/>
      <c r="I190" s="180">
        <f t="shared" si="2"/>
        <v>1161000</v>
      </c>
    </row>
    <row r="191" spans="1:9" ht="15.75" customHeight="1">
      <c r="A191" s="181"/>
      <c r="B191" s="18"/>
      <c r="C191" s="18" t="s">
        <v>136</v>
      </c>
      <c r="D191" s="18" t="s">
        <v>137</v>
      </c>
      <c r="E191" s="18"/>
      <c r="F191" s="137">
        <v>116000</v>
      </c>
      <c r="G191" s="61"/>
      <c r="H191" s="61"/>
      <c r="I191" s="180">
        <f t="shared" si="2"/>
        <v>116000</v>
      </c>
    </row>
    <row r="192" spans="1:9" ht="15.75" customHeight="1">
      <c r="A192" s="179" t="s">
        <v>24</v>
      </c>
      <c r="B192" s="31"/>
      <c r="C192" s="31" t="s">
        <v>145</v>
      </c>
      <c r="D192" s="33"/>
      <c r="E192" s="33"/>
      <c r="F192" s="142">
        <f>SUM(F193:F195)</f>
        <v>357000</v>
      </c>
      <c r="G192" s="142">
        <f>SUM(G193:G195)</f>
        <v>0</v>
      </c>
      <c r="H192" s="142">
        <f>SUM(H193:H195)</f>
        <v>0</v>
      </c>
      <c r="I192" s="180">
        <f t="shared" si="2"/>
        <v>357000</v>
      </c>
    </row>
    <row r="193" spans="1:9" ht="15.75" customHeight="1">
      <c r="A193" s="181"/>
      <c r="B193" s="18"/>
      <c r="C193" s="18"/>
      <c r="D193" s="32" t="s">
        <v>146</v>
      </c>
      <c r="E193" s="18"/>
      <c r="F193" s="137">
        <v>313000</v>
      </c>
      <c r="G193" s="61"/>
      <c r="H193" s="61"/>
      <c r="I193" s="180">
        <f t="shared" si="2"/>
        <v>313000</v>
      </c>
    </row>
    <row r="194" spans="1:9" ht="15.75" customHeight="1">
      <c r="A194" s="181"/>
      <c r="B194" s="18"/>
      <c r="C194" s="18"/>
      <c r="D194" s="32" t="s">
        <v>147</v>
      </c>
      <c r="E194" s="18"/>
      <c r="F194" s="137">
        <v>22000</v>
      </c>
      <c r="G194" s="61"/>
      <c r="H194" s="61"/>
      <c r="I194" s="180">
        <f t="shared" si="2"/>
        <v>22000</v>
      </c>
    </row>
    <row r="195" spans="1:9" ht="15.75" customHeight="1">
      <c r="A195" s="181"/>
      <c r="B195" s="18"/>
      <c r="C195" s="18"/>
      <c r="D195" s="32" t="s">
        <v>148</v>
      </c>
      <c r="E195" s="18"/>
      <c r="F195" s="137">
        <v>22000</v>
      </c>
      <c r="G195" s="61"/>
      <c r="H195" s="61"/>
      <c r="I195" s="180">
        <f t="shared" si="2"/>
        <v>22000</v>
      </c>
    </row>
    <row r="196" spans="1:9" ht="15.75" customHeight="1">
      <c r="A196" s="181"/>
      <c r="B196" s="18"/>
      <c r="C196" s="18"/>
      <c r="D196" s="18"/>
      <c r="E196" s="18"/>
      <c r="F196" s="137"/>
      <c r="G196" s="61"/>
      <c r="H196" s="61"/>
      <c r="I196" s="180">
        <f t="shared" si="2"/>
        <v>0</v>
      </c>
    </row>
    <row r="197" spans="1:9" ht="15.75" customHeight="1">
      <c r="A197" s="179" t="s">
        <v>26</v>
      </c>
      <c r="B197" s="31"/>
      <c r="C197" s="31" t="s">
        <v>27</v>
      </c>
      <c r="D197" s="31"/>
      <c r="E197" s="31"/>
      <c r="F197" s="142">
        <f>F198+F205+F213</f>
        <v>100000</v>
      </c>
      <c r="G197" s="142">
        <f>G198+G205+G213</f>
        <v>0</v>
      </c>
      <c r="H197" s="142">
        <f>H198+H205+H213</f>
        <v>0</v>
      </c>
      <c r="I197" s="180">
        <f t="shared" si="2"/>
        <v>100000</v>
      </c>
    </row>
    <row r="198" spans="1:9" ht="15.75" customHeight="1">
      <c r="A198" s="182"/>
      <c r="B198" s="31" t="s">
        <v>149</v>
      </c>
      <c r="C198" s="35"/>
      <c r="D198" s="31" t="s">
        <v>150</v>
      </c>
      <c r="E198" s="36"/>
      <c r="F198" s="142">
        <f>F199+F202</f>
        <v>20000</v>
      </c>
      <c r="G198" s="142">
        <f>G199+G202</f>
        <v>0</v>
      </c>
      <c r="H198" s="142">
        <f>H199+H202</f>
        <v>0</v>
      </c>
      <c r="I198" s="180">
        <f t="shared" si="2"/>
        <v>20000</v>
      </c>
    </row>
    <row r="199" spans="1:9" ht="15.75" customHeight="1">
      <c r="A199" s="181"/>
      <c r="B199" s="18"/>
      <c r="C199" s="18" t="s">
        <v>151</v>
      </c>
      <c r="D199" s="18" t="s">
        <v>152</v>
      </c>
      <c r="E199" s="34"/>
      <c r="F199" s="137">
        <f>SUM(F200:F201)</f>
        <v>10000</v>
      </c>
      <c r="G199" s="61"/>
      <c r="H199" s="61"/>
      <c r="I199" s="180">
        <f t="shared" si="2"/>
        <v>10000</v>
      </c>
    </row>
    <row r="200" spans="1:9" ht="15.75" customHeight="1">
      <c r="A200" s="181"/>
      <c r="B200" s="18"/>
      <c r="C200" s="18"/>
      <c r="D200" s="18"/>
      <c r="E200" s="34" t="s">
        <v>153</v>
      </c>
      <c r="F200" s="137">
        <v>5000</v>
      </c>
      <c r="G200" s="61"/>
      <c r="H200" s="61"/>
      <c r="I200" s="180">
        <f t="shared" si="2"/>
        <v>5000</v>
      </c>
    </row>
    <row r="201" spans="1:9" ht="15.75" customHeight="1">
      <c r="A201" s="181"/>
      <c r="B201" s="18"/>
      <c r="C201" s="18"/>
      <c r="D201" s="18"/>
      <c r="E201" s="34" t="s">
        <v>155</v>
      </c>
      <c r="F201" s="137">
        <v>5000</v>
      </c>
      <c r="G201" s="61"/>
      <c r="H201" s="61"/>
      <c r="I201" s="180">
        <f t="shared" si="2"/>
        <v>5000</v>
      </c>
    </row>
    <row r="202" spans="1:9" ht="15.75" customHeight="1">
      <c r="A202" s="181"/>
      <c r="B202" s="18"/>
      <c r="C202" s="18" t="s">
        <v>156</v>
      </c>
      <c r="D202" s="18" t="s">
        <v>157</v>
      </c>
      <c r="E202" s="18"/>
      <c r="F202" s="137">
        <f>SUM(F203:F204)</f>
        <v>10000</v>
      </c>
      <c r="G202" s="61"/>
      <c r="H202" s="61"/>
      <c r="I202" s="180">
        <f t="shared" si="2"/>
        <v>10000</v>
      </c>
    </row>
    <row r="203" spans="1:9" ht="15.75" customHeight="1">
      <c r="A203" s="179"/>
      <c r="B203" s="31"/>
      <c r="C203" s="31"/>
      <c r="D203" s="31"/>
      <c r="E203" s="32" t="s">
        <v>158</v>
      </c>
      <c r="F203" s="137">
        <v>10000</v>
      </c>
      <c r="G203" s="61"/>
      <c r="H203" s="61"/>
      <c r="I203" s="180">
        <f t="shared" si="2"/>
        <v>10000</v>
      </c>
    </row>
    <row r="204" spans="1:9" ht="15.75" customHeight="1">
      <c r="A204" s="179"/>
      <c r="B204" s="31"/>
      <c r="C204" s="31"/>
      <c r="D204" s="31"/>
      <c r="E204" s="32" t="s">
        <v>159</v>
      </c>
      <c r="F204" s="137"/>
      <c r="G204" s="61"/>
      <c r="H204" s="61"/>
      <c r="I204" s="180">
        <f t="shared" ref="I204:I267" si="4">F204+G204+H204</f>
        <v>0</v>
      </c>
    </row>
    <row r="205" spans="1:9" ht="15.75" customHeight="1">
      <c r="A205" s="182"/>
      <c r="B205" s="31" t="s">
        <v>169</v>
      </c>
      <c r="C205" s="35"/>
      <c r="D205" s="31" t="s">
        <v>170</v>
      </c>
      <c r="E205" s="35"/>
      <c r="F205" s="142">
        <f>F206+F210+F211</f>
        <v>60000</v>
      </c>
      <c r="G205" s="142">
        <f>G206+G210+G211</f>
        <v>0</v>
      </c>
      <c r="H205" s="142">
        <f>H206+H210+H211</f>
        <v>0</v>
      </c>
      <c r="I205" s="180">
        <f t="shared" si="4"/>
        <v>60000</v>
      </c>
    </row>
    <row r="206" spans="1:9" ht="15.75" customHeight="1">
      <c r="A206" s="181"/>
      <c r="B206" s="18"/>
      <c r="C206" s="18" t="s">
        <v>171</v>
      </c>
      <c r="D206" s="18" t="s">
        <v>172</v>
      </c>
      <c r="E206" s="18"/>
      <c r="F206" s="137">
        <f>SUM(F207:F209)</f>
        <v>40000</v>
      </c>
      <c r="G206" s="61"/>
      <c r="H206" s="61"/>
      <c r="I206" s="180">
        <f t="shared" si="4"/>
        <v>40000</v>
      </c>
    </row>
    <row r="207" spans="1:9" ht="15.75" customHeight="1">
      <c r="A207" s="181"/>
      <c r="B207" s="18"/>
      <c r="C207" s="18"/>
      <c r="D207" s="18"/>
      <c r="E207" s="32" t="s">
        <v>173</v>
      </c>
      <c r="F207" s="137">
        <v>40000</v>
      </c>
      <c r="G207" s="61"/>
      <c r="H207" s="61"/>
      <c r="I207" s="180">
        <f t="shared" si="4"/>
        <v>40000</v>
      </c>
    </row>
    <row r="208" spans="1:9" ht="15.75" customHeight="1">
      <c r="A208" s="181"/>
      <c r="B208" s="18"/>
      <c r="C208" s="18"/>
      <c r="D208" s="18"/>
      <c r="E208" s="32" t="s">
        <v>174</v>
      </c>
      <c r="F208" s="137"/>
      <c r="G208" s="61"/>
      <c r="H208" s="61"/>
      <c r="I208" s="180">
        <f t="shared" si="4"/>
        <v>0</v>
      </c>
    </row>
    <row r="209" spans="1:9" ht="15.75" customHeight="1">
      <c r="A209" s="181"/>
      <c r="B209" s="18"/>
      <c r="C209" s="18"/>
      <c r="D209" s="18"/>
      <c r="E209" s="32" t="s">
        <v>175</v>
      </c>
      <c r="F209" s="137"/>
      <c r="G209" s="61"/>
      <c r="H209" s="61"/>
      <c r="I209" s="180">
        <f t="shared" si="4"/>
        <v>0</v>
      </c>
    </row>
    <row r="210" spans="1:9" ht="15.75" customHeight="1">
      <c r="A210" s="181"/>
      <c r="B210" s="18"/>
      <c r="C210" s="18" t="s">
        <v>178</v>
      </c>
      <c r="D210" s="18" t="s">
        <v>179</v>
      </c>
      <c r="E210" s="18"/>
      <c r="F210" s="137">
        <v>20000</v>
      </c>
      <c r="G210" s="61"/>
      <c r="H210" s="61"/>
      <c r="I210" s="180">
        <f t="shared" si="4"/>
        <v>20000</v>
      </c>
    </row>
    <row r="211" spans="1:9" ht="15.75" customHeight="1">
      <c r="A211" s="181"/>
      <c r="B211" s="18"/>
      <c r="C211" s="18" t="s">
        <v>180</v>
      </c>
      <c r="D211" s="18" t="s">
        <v>181</v>
      </c>
      <c r="E211" s="18"/>
      <c r="F211" s="137">
        <f>SUM(F212)</f>
        <v>0</v>
      </c>
      <c r="G211" s="61"/>
      <c r="H211" s="61"/>
      <c r="I211" s="180">
        <f t="shared" si="4"/>
        <v>0</v>
      </c>
    </row>
    <row r="212" spans="1:9" ht="15.75" customHeight="1">
      <c r="A212" s="181"/>
      <c r="B212" s="18"/>
      <c r="C212" s="18"/>
      <c r="D212" s="18"/>
      <c r="E212" s="32" t="s">
        <v>182</v>
      </c>
      <c r="F212" s="137">
        <v>0</v>
      </c>
      <c r="G212" s="61"/>
      <c r="H212" s="61"/>
      <c r="I212" s="180">
        <f t="shared" si="4"/>
        <v>0</v>
      </c>
    </row>
    <row r="213" spans="1:9" ht="15.75" customHeight="1">
      <c r="A213" s="182"/>
      <c r="B213" s="31" t="s">
        <v>183</v>
      </c>
      <c r="C213" s="35"/>
      <c r="D213" s="31" t="s">
        <v>184</v>
      </c>
      <c r="E213" s="35"/>
      <c r="F213" s="142">
        <f>SUM(F214)</f>
        <v>20000</v>
      </c>
      <c r="G213" s="142">
        <f>SUM(G214)</f>
        <v>0</v>
      </c>
      <c r="H213" s="142">
        <f>SUM(H214)</f>
        <v>0</v>
      </c>
      <c r="I213" s="180">
        <f t="shared" si="4"/>
        <v>20000</v>
      </c>
    </row>
    <row r="214" spans="1:9" ht="15.75" customHeight="1">
      <c r="A214" s="181"/>
      <c r="B214" s="18"/>
      <c r="C214" s="18" t="s">
        <v>185</v>
      </c>
      <c r="D214" s="18" t="s">
        <v>186</v>
      </c>
      <c r="E214" s="18"/>
      <c r="F214" s="137">
        <v>20000</v>
      </c>
      <c r="G214" s="61"/>
      <c r="H214" s="61"/>
      <c r="I214" s="180">
        <f t="shared" si="4"/>
        <v>20000</v>
      </c>
    </row>
    <row r="215" spans="1:9" ht="15.75" customHeight="1">
      <c r="A215" s="181"/>
      <c r="B215" s="18"/>
      <c r="C215" s="18"/>
      <c r="D215" s="18"/>
      <c r="E215" s="18"/>
      <c r="F215" s="137"/>
      <c r="G215" s="61"/>
      <c r="H215" s="61"/>
      <c r="I215" s="180">
        <f t="shared" si="4"/>
        <v>0</v>
      </c>
    </row>
    <row r="216" spans="1:9" ht="15.75" customHeight="1">
      <c r="A216" s="177" t="s">
        <v>128</v>
      </c>
      <c r="B216" s="192" t="s">
        <v>128</v>
      </c>
      <c r="C216" s="6"/>
      <c r="D216" s="6"/>
      <c r="E216" s="6"/>
      <c r="F216" s="135">
        <f>F217+F235</f>
        <v>1775000</v>
      </c>
      <c r="G216" s="135">
        <f>G217+G235</f>
        <v>0</v>
      </c>
      <c r="H216" s="135">
        <f>H217+H235</f>
        <v>0</v>
      </c>
      <c r="I216" s="178">
        <f t="shared" si="4"/>
        <v>1775000</v>
      </c>
    </row>
    <row r="217" spans="1:9" ht="15.75" customHeight="1">
      <c r="A217" s="179" t="s">
        <v>26</v>
      </c>
      <c r="B217" s="31"/>
      <c r="C217" s="31" t="s">
        <v>27</v>
      </c>
      <c r="D217" s="31"/>
      <c r="E217" s="31"/>
      <c r="F217" s="142">
        <f>F218+F223+F231</f>
        <v>1775000</v>
      </c>
      <c r="G217" s="142">
        <f>G218+G223+G231</f>
        <v>0</v>
      </c>
      <c r="H217" s="142">
        <f>H218+H223+H231</f>
        <v>0</v>
      </c>
      <c r="I217" s="180">
        <f t="shared" si="4"/>
        <v>1775000</v>
      </c>
    </row>
    <row r="218" spans="1:9" ht="15.75" customHeight="1">
      <c r="A218" s="182"/>
      <c r="B218" s="31" t="s">
        <v>149</v>
      </c>
      <c r="C218" s="35"/>
      <c r="D218" s="31" t="s">
        <v>150</v>
      </c>
      <c r="E218" s="36"/>
      <c r="F218" s="142">
        <f>F219+F220</f>
        <v>100000</v>
      </c>
      <c r="G218" s="142">
        <f>G219+G220</f>
        <v>0</v>
      </c>
      <c r="H218" s="142">
        <f>H219+H220</f>
        <v>0</v>
      </c>
      <c r="I218" s="180">
        <f t="shared" si="4"/>
        <v>100000</v>
      </c>
    </row>
    <row r="219" spans="1:9" ht="15.75" customHeight="1">
      <c r="A219" s="181"/>
      <c r="B219" s="18"/>
      <c r="C219" s="18" t="s">
        <v>151</v>
      </c>
      <c r="D219" s="18" t="s">
        <v>152</v>
      </c>
      <c r="E219" s="34"/>
      <c r="F219" s="137">
        <v>100000</v>
      </c>
      <c r="G219" s="61"/>
      <c r="H219" s="61"/>
      <c r="I219" s="180">
        <f t="shared" si="4"/>
        <v>100000</v>
      </c>
    </row>
    <row r="220" spans="1:9" ht="15.75" customHeight="1">
      <c r="A220" s="181"/>
      <c r="B220" s="18"/>
      <c r="C220" s="18" t="s">
        <v>156</v>
      </c>
      <c r="D220" s="18" t="s">
        <v>157</v>
      </c>
      <c r="E220" s="18"/>
      <c r="F220" s="137">
        <f>SUM(F221:F222)</f>
        <v>0</v>
      </c>
      <c r="G220" s="61"/>
      <c r="H220" s="61"/>
      <c r="I220" s="180">
        <f t="shared" si="4"/>
        <v>0</v>
      </c>
    </row>
    <row r="221" spans="1:9" ht="15.75" customHeight="1">
      <c r="A221" s="179"/>
      <c r="B221" s="31"/>
      <c r="C221" s="31"/>
      <c r="D221" s="31"/>
      <c r="E221" s="32" t="s">
        <v>158</v>
      </c>
      <c r="F221" s="137">
        <v>0</v>
      </c>
      <c r="G221" s="61"/>
      <c r="H221" s="61"/>
      <c r="I221" s="180">
        <f t="shared" si="4"/>
        <v>0</v>
      </c>
    </row>
    <row r="222" spans="1:9" ht="15.75" customHeight="1">
      <c r="A222" s="179"/>
      <c r="B222" s="31"/>
      <c r="C222" s="31"/>
      <c r="D222" s="31"/>
      <c r="E222" s="32" t="s">
        <v>159</v>
      </c>
      <c r="F222" s="137">
        <v>0</v>
      </c>
      <c r="G222" s="61"/>
      <c r="H222" s="61"/>
      <c r="I222" s="180">
        <f t="shared" si="4"/>
        <v>0</v>
      </c>
    </row>
    <row r="223" spans="1:9" ht="15.75" customHeight="1">
      <c r="A223" s="182"/>
      <c r="B223" s="31" t="s">
        <v>169</v>
      </c>
      <c r="C223" s="35"/>
      <c r="D223" s="31" t="s">
        <v>170</v>
      </c>
      <c r="E223" s="35"/>
      <c r="F223" s="142">
        <f>F224+F228+F229</f>
        <v>590000</v>
      </c>
      <c r="G223" s="142">
        <f>G224+G228+G229</f>
        <v>0</v>
      </c>
      <c r="H223" s="142">
        <f>H224+H228+H229</f>
        <v>0</v>
      </c>
      <c r="I223" s="180">
        <f t="shared" si="4"/>
        <v>590000</v>
      </c>
    </row>
    <row r="224" spans="1:9" ht="15.75" customHeight="1">
      <c r="A224" s="181"/>
      <c r="B224" s="18"/>
      <c r="C224" s="18" t="s">
        <v>171</v>
      </c>
      <c r="D224" s="18" t="s">
        <v>172</v>
      </c>
      <c r="E224" s="18"/>
      <c r="F224" s="137">
        <f>SUM(F225:F227)</f>
        <v>530000</v>
      </c>
      <c r="G224" s="61"/>
      <c r="H224" s="61"/>
      <c r="I224" s="180">
        <f t="shared" si="4"/>
        <v>530000</v>
      </c>
    </row>
    <row r="225" spans="1:9" ht="15.75" customHeight="1">
      <c r="A225" s="181"/>
      <c r="B225" s="18"/>
      <c r="C225" s="18"/>
      <c r="D225" s="18"/>
      <c r="E225" s="32" t="s">
        <v>173</v>
      </c>
      <c r="F225" s="137">
        <v>80000</v>
      </c>
      <c r="G225" s="61"/>
      <c r="H225" s="61"/>
      <c r="I225" s="180">
        <f t="shared" si="4"/>
        <v>80000</v>
      </c>
    </row>
    <row r="226" spans="1:9" ht="15.75" customHeight="1">
      <c r="A226" s="181"/>
      <c r="B226" s="18"/>
      <c r="C226" s="18"/>
      <c r="D226" s="18"/>
      <c r="E226" s="32" t="s">
        <v>174</v>
      </c>
      <c r="F226" s="137">
        <v>400000</v>
      </c>
      <c r="G226" s="61"/>
      <c r="H226" s="61"/>
      <c r="I226" s="180">
        <f t="shared" si="4"/>
        <v>400000</v>
      </c>
    </row>
    <row r="227" spans="1:9" ht="15.75" customHeight="1">
      <c r="A227" s="181"/>
      <c r="B227" s="18"/>
      <c r="C227" s="18"/>
      <c r="D227" s="18"/>
      <c r="E227" s="32" t="s">
        <v>175</v>
      </c>
      <c r="F227" s="137">
        <v>50000</v>
      </c>
      <c r="G227" s="61"/>
      <c r="H227" s="61"/>
      <c r="I227" s="180">
        <f t="shared" si="4"/>
        <v>50000</v>
      </c>
    </row>
    <row r="228" spans="1:9" ht="15.75" customHeight="1">
      <c r="A228" s="181"/>
      <c r="B228" s="18"/>
      <c r="C228" s="18" t="s">
        <v>178</v>
      </c>
      <c r="D228" s="18" t="s">
        <v>179</v>
      </c>
      <c r="E228" s="18"/>
      <c r="F228" s="137">
        <v>50000</v>
      </c>
      <c r="G228" s="61"/>
      <c r="H228" s="61"/>
      <c r="I228" s="180">
        <f t="shared" si="4"/>
        <v>50000</v>
      </c>
    </row>
    <row r="229" spans="1:9" ht="15.75" customHeight="1">
      <c r="A229" s="181"/>
      <c r="B229" s="18"/>
      <c r="C229" s="18" t="s">
        <v>180</v>
      </c>
      <c r="D229" s="18" t="s">
        <v>181</v>
      </c>
      <c r="E229" s="18"/>
      <c r="F229" s="137">
        <f>SUM(F230:F230)</f>
        <v>10000</v>
      </c>
      <c r="G229" s="61"/>
      <c r="H229" s="61"/>
      <c r="I229" s="180">
        <f t="shared" si="4"/>
        <v>10000</v>
      </c>
    </row>
    <row r="230" spans="1:9" ht="15.75" customHeight="1">
      <c r="A230" s="181"/>
      <c r="B230" s="18"/>
      <c r="C230" s="18"/>
      <c r="D230" s="18"/>
      <c r="E230" s="32" t="s">
        <v>182</v>
      </c>
      <c r="F230" s="137">
        <v>10000</v>
      </c>
      <c r="G230" s="61"/>
      <c r="H230" s="61"/>
      <c r="I230" s="180">
        <f t="shared" si="4"/>
        <v>10000</v>
      </c>
    </row>
    <row r="231" spans="1:9" ht="15.75" customHeight="1">
      <c r="A231" s="182"/>
      <c r="B231" s="31" t="s">
        <v>183</v>
      </c>
      <c r="C231" s="35"/>
      <c r="D231" s="31" t="s">
        <v>184</v>
      </c>
      <c r="E231" s="35"/>
      <c r="F231" s="142">
        <f>F232+F233</f>
        <v>1085000</v>
      </c>
      <c r="G231" s="142">
        <f>G232+G233</f>
        <v>0</v>
      </c>
      <c r="H231" s="142">
        <f>H232+H233</f>
        <v>0</v>
      </c>
      <c r="I231" s="180">
        <f t="shared" si="4"/>
        <v>1085000</v>
      </c>
    </row>
    <row r="232" spans="1:9" ht="15.75" customHeight="1">
      <c r="A232" s="181"/>
      <c r="B232" s="18"/>
      <c r="C232" s="18" t="s">
        <v>185</v>
      </c>
      <c r="D232" s="18" t="s">
        <v>186</v>
      </c>
      <c r="E232" s="18"/>
      <c r="F232" s="137">
        <v>185000</v>
      </c>
      <c r="G232" s="61"/>
      <c r="H232" s="61"/>
      <c r="I232" s="180">
        <f t="shared" si="4"/>
        <v>185000</v>
      </c>
    </row>
    <row r="233" spans="1:9" ht="15.75" customHeight="1">
      <c r="A233" s="181"/>
      <c r="B233" s="18"/>
      <c r="C233" s="18" t="s">
        <v>220</v>
      </c>
      <c r="D233" s="18" t="s">
        <v>221</v>
      </c>
      <c r="E233" s="18"/>
      <c r="F233" s="137">
        <v>900000</v>
      </c>
      <c r="G233" s="61"/>
      <c r="H233" s="61"/>
      <c r="I233" s="180">
        <f t="shared" si="4"/>
        <v>900000</v>
      </c>
    </row>
    <row r="234" spans="1:9" ht="15.75" customHeight="1">
      <c r="A234" s="181"/>
      <c r="B234" s="18"/>
      <c r="C234" s="18"/>
      <c r="D234" s="18"/>
      <c r="E234" s="18"/>
      <c r="F234" s="137"/>
      <c r="G234" s="61"/>
      <c r="H234" s="61"/>
      <c r="I234" s="180">
        <f t="shared" si="4"/>
        <v>0</v>
      </c>
    </row>
    <row r="235" spans="1:9" ht="15.75" customHeight="1">
      <c r="A235" s="183" t="s">
        <v>33</v>
      </c>
      <c r="B235" s="18"/>
      <c r="C235" s="31" t="s">
        <v>34</v>
      </c>
      <c r="D235" s="18"/>
      <c r="E235" s="18"/>
      <c r="F235" s="142">
        <f>F236+F237</f>
        <v>0</v>
      </c>
      <c r="G235" s="142">
        <f>G236+G237</f>
        <v>0</v>
      </c>
      <c r="H235" s="142">
        <f>H236+H237</f>
        <v>0</v>
      </c>
      <c r="I235" s="180">
        <f t="shared" si="4"/>
        <v>0</v>
      </c>
    </row>
    <row r="236" spans="1:9" ht="15.75" customHeight="1">
      <c r="A236" s="181"/>
      <c r="B236" s="18" t="s">
        <v>217</v>
      </c>
      <c r="C236" s="18"/>
      <c r="D236" s="18" t="s">
        <v>222</v>
      </c>
      <c r="E236" s="18"/>
      <c r="F236" s="137">
        <v>0</v>
      </c>
      <c r="G236" s="61"/>
      <c r="H236" s="61"/>
      <c r="I236" s="180">
        <f t="shared" si="4"/>
        <v>0</v>
      </c>
    </row>
    <row r="237" spans="1:9" ht="15.75" customHeight="1">
      <c r="A237" s="181"/>
      <c r="B237" s="18" t="s">
        <v>205</v>
      </c>
      <c r="C237" s="18"/>
      <c r="D237" s="18" t="s">
        <v>206</v>
      </c>
      <c r="E237" s="18"/>
      <c r="F237" s="137">
        <v>0</v>
      </c>
      <c r="G237" s="61"/>
      <c r="H237" s="61"/>
      <c r="I237" s="180">
        <f t="shared" si="4"/>
        <v>0</v>
      </c>
    </row>
    <row r="238" spans="1:9" ht="15.75" customHeight="1">
      <c r="A238" s="181"/>
      <c r="B238" s="18"/>
      <c r="C238" s="18"/>
      <c r="D238" s="18"/>
      <c r="E238" s="18"/>
      <c r="F238" s="137"/>
      <c r="G238" s="61"/>
      <c r="H238" s="61"/>
      <c r="I238" s="180">
        <f t="shared" si="4"/>
        <v>0</v>
      </c>
    </row>
    <row r="239" spans="1:9" ht="15.75" customHeight="1">
      <c r="A239" s="177" t="s">
        <v>105</v>
      </c>
      <c r="B239" s="192" t="s">
        <v>105</v>
      </c>
      <c r="C239" s="6"/>
      <c r="D239" s="6"/>
      <c r="E239" s="6"/>
      <c r="F239" s="135">
        <f>F240+F245</f>
        <v>454000</v>
      </c>
      <c r="G239" s="135">
        <f>G240+G245</f>
        <v>0</v>
      </c>
      <c r="H239" s="135">
        <f>H240+H245</f>
        <v>0</v>
      </c>
      <c r="I239" s="178">
        <f t="shared" si="4"/>
        <v>454000</v>
      </c>
    </row>
    <row r="240" spans="1:9" ht="15.75" customHeight="1">
      <c r="A240" s="179" t="s">
        <v>26</v>
      </c>
      <c r="B240" s="31"/>
      <c r="C240" s="18"/>
      <c r="D240" s="31" t="s">
        <v>27</v>
      </c>
      <c r="E240" s="18"/>
      <c r="F240" s="142">
        <f>F241+F243</f>
        <v>254000</v>
      </c>
      <c r="G240" s="142">
        <f>G241+G243</f>
        <v>0</v>
      </c>
      <c r="H240" s="142">
        <f>H241+H243</f>
        <v>0</v>
      </c>
      <c r="I240" s="180">
        <f t="shared" si="4"/>
        <v>254000</v>
      </c>
    </row>
    <row r="241" spans="1:9" ht="15.75" customHeight="1">
      <c r="A241" s="179"/>
      <c r="B241" s="31" t="s">
        <v>169</v>
      </c>
      <c r="C241" s="18"/>
      <c r="D241" s="31" t="s">
        <v>300</v>
      </c>
      <c r="E241" s="18"/>
      <c r="F241" s="142">
        <f>F242</f>
        <v>200000</v>
      </c>
      <c r="G241" s="142">
        <f>G242</f>
        <v>0</v>
      </c>
      <c r="H241" s="142">
        <f>H242</f>
        <v>0</v>
      </c>
      <c r="I241" s="180">
        <f t="shared" si="4"/>
        <v>200000</v>
      </c>
    </row>
    <row r="242" spans="1:9" ht="15.75" customHeight="1">
      <c r="A242" s="179"/>
      <c r="B242" s="31"/>
      <c r="C242" s="18" t="s">
        <v>180</v>
      </c>
      <c r="D242" s="18" t="s">
        <v>282</v>
      </c>
      <c r="E242" s="18"/>
      <c r="F242" s="137">
        <v>200000</v>
      </c>
      <c r="G242" s="61"/>
      <c r="H242" s="61"/>
      <c r="I242" s="180">
        <f t="shared" si="4"/>
        <v>200000</v>
      </c>
    </row>
    <row r="243" spans="1:9" ht="15.75" customHeight="1">
      <c r="A243" s="182"/>
      <c r="B243" s="31" t="s">
        <v>183</v>
      </c>
      <c r="C243" s="35"/>
      <c r="D243" s="31" t="s">
        <v>184</v>
      </c>
      <c r="E243" s="35"/>
      <c r="F243" s="142">
        <f>SUM(F244)</f>
        <v>54000</v>
      </c>
      <c r="G243" s="142">
        <f>SUM(G244)</f>
        <v>0</v>
      </c>
      <c r="H243" s="142">
        <f>SUM(H244)</f>
        <v>0</v>
      </c>
      <c r="I243" s="180">
        <f t="shared" si="4"/>
        <v>54000</v>
      </c>
    </row>
    <row r="244" spans="1:9" ht="15.75" customHeight="1">
      <c r="A244" s="181"/>
      <c r="B244" s="18"/>
      <c r="C244" s="18" t="s">
        <v>185</v>
      </c>
      <c r="D244" s="18" t="s">
        <v>186</v>
      </c>
      <c r="E244" s="18"/>
      <c r="F244" s="137">
        <v>54000</v>
      </c>
      <c r="G244" s="61"/>
      <c r="H244" s="61"/>
      <c r="I244" s="180">
        <f t="shared" si="4"/>
        <v>54000</v>
      </c>
    </row>
    <row r="245" spans="1:9" ht="15.75" customHeight="1">
      <c r="A245" s="179" t="s">
        <v>30</v>
      </c>
      <c r="B245" s="31"/>
      <c r="C245" s="31" t="s">
        <v>31</v>
      </c>
      <c r="D245" s="31"/>
      <c r="E245" s="31"/>
      <c r="F245" s="142">
        <f>SUM(F246)</f>
        <v>200000</v>
      </c>
      <c r="G245" s="142">
        <f>SUM(G246)</f>
        <v>0</v>
      </c>
      <c r="H245" s="142">
        <f>SUM(H246)</f>
        <v>0</v>
      </c>
      <c r="I245" s="180">
        <f>F245+G245+H245</f>
        <v>200000</v>
      </c>
    </row>
    <row r="246" spans="1:9" ht="15.75" customHeight="1">
      <c r="A246" s="181"/>
      <c r="B246" s="18"/>
      <c r="C246" s="18" t="s">
        <v>189</v>
      </c>
      <c r="D246" s="18" t="s">
        <v>223</v>
      </c>
      <c r="E246" s="18"/>
      <c r="F246" s="137">
        <v>200000</v>
      </c>
      <c r="G246" s="61"/>
      <c r="H246" s="61"/>
      <c r="I246" s="180">
        <f t="shared" si="4"/>
        <v>200000</v>
      </c>
    </row>
    <row r="247" spans="1:9" ht="15.75" customHeight="1">
      <c r="A247" s="177" t="s">
        <v>291</v>
      </c>
      <c r="B247" s="191" t="s">
        <v>357</v>
      </c>
      <c r="C247" s="6"/>
      <c r="D247" s="6"/>
      <c r="E247" s="6"/>
      <c r="F247" s="135">
        <f>F248+F253+F258</f>
        <v>3397000</v>
      </c>
      <c r="G247" s="135">
        <f>G248+G253+G258</f>
        <v>0</v>
      </c>
      <c r="H247" s="135">
        <f>H248+H253+H258</f>
        <v>0</v>
      </c>
      <c r="I247" s="178">
        <f t="shared" si="4"/>
        <v>3397000</v>
      </c>
    </row>
    <row r="248" spans="1:9" ht="15.75" customHeight="1">
      <c r="A248" s="179" t="s">
        <v>22</v>
      </c>
      <c r="B248" s="31"/>
      <c r="C248" s="31" t="s">
        <v>131</v>
      </c>
      <c r="D248" s="31"/>
      <c r="E248" s="31"/>
      <c r="F248" s="142">
        <f>SUM(F249)</f>
        <v>1759000</v>
      </c>
      <c r="G248" s="142">
        <f>SUM(G249)</f>
        <v>0</v>
      </c>
      <c r="H248" s="142">
        <f>SUM(H249)</f>
        <v>0</v>
      </c>
      <c r="I248" s="180">
        <f t="shared" si="4"/>
        <v>1759000</v>
      </c>
    </row>
    <row r="249" spans="1:9" ht="15.75" customHeight="1">
      <c r="A249" s="181"/>
      <c r="B249" s="31" t="s">
        <v>132</v>
      </c>
      <c r="C249" s="31"/>
      <c r="D249" s="31" t="s">
        <v>133</v>
      </c>
      <c r="E249" s="31"/>
      <c r="F249" s="142">
        <f>SUM(F250:F252)</f>
        <v>1759000</v>
      </c>
      <c r="G249" s="142">
        <f>SUM(G250:G252)</f>
        <v>0</v>
      </c>
      <c r="H249" s="142">
        <f>SUM(H250:H252)</f>
        <v>0</v>
      </c>
      <c r="I249" s="180">
        <f t="shared" si="4"/>
        <v>1759000</v>
      </c>
    </row>
    <row r="250" spans="1:9" ht="15.75" customHeight="1">
      <c r="A250" s="158"/>
      <c r="B250" s="18"/>
      <c r="C250" s="18" t="s">
        <v>134</v>
      </c>
      <c r="D250" s="18" t="s">
        <v>135</v>
      </c>
      <c r="E250" s="18"/>
      <c r="F250" s="137">
        <v>1548000</v>
      </c>
      <c r="G250" s="61"/>
      <c r="H250" s="61"/>
      <c r="I250" s="180">
        <f t="shared" si="4"/>
        <v>1548000</v>
      </c>
    </row>
    <row r="251" spans="1:9" ht="15.75" customHeight="1">
      <c r="A251" s="158"/>
      <c r="B251" s="18"/>
      <c r="C251" s="18"/>
      <c r="D251" s="18" t="s">
        <v>292</v>
      </c>
      <c r="E251" s="18"/>
      <c r="F251" s="137">
        <v>95000</v>
      </c>
      <c r="G251" s="61"/>
      <c r="H251" s="61"/>
      <c r="I251" s="180">
        <f t="shared" si="4"/>
        <v>95000</v>
      </c>
    </row>
    <row r="252" spans="1:9" ht="15" customHeight="1">
      <c r="A252" s="181"/>
      <c r="B252" s="18"/>
      <c r="C252" s="18" t="s">
        <v>136</v>
      </c>
      <c r="D252" s="18" t="s">
        <v>137</v>
      </c>
      <c r="E252" s="18"/>
      <c r="F252" s="137">
        <v>116000</v>
      </c>
      <c r="G252" s="61"/>
      <c r="H252" s="61"/>
      <c r="I252" s="180">
        <f t="shared" si="4"/>
        <v>116000</v>
      </c>
    </row>
    <row r="253" spans="1:9" ht="15.75" customHeight="1">
      <c r="A253" s="179" t="s">
        <v>24</v>
      </c>
      <c r="B253" s="31"/>
      <c r="C253" s="31" t="s">
        <v>145</v>
      </c>
      <c r="D253" s="33"/>
      <c r="E253" s="33"/>
      <c r="F253" s="142">
        <f>SUM(F254:F256)</f>
        <v>488000</v>
      </c>
      <c r="G253" s="142">
        <f>SUM(G254:G256)</f>
        <v>0</v>
      </c>
      <c r="H253" s="142">
        <f>SUM(H254:H256)</f>
        <v>0</v>
      </c>
      <c r="I253" s="180">
        <f t="shared" si="4"/>
        <v>488000</v>
      </c>
    </row>
    <row r="254" spans="1:9" ht="15.75" customHeight="1">
      <c r="A254" s="181"/>
      <c r="B254" s="18"/>
      <c r="C254" s="18"/>
      <c r="D254" s="32" t="s">
        <v>146</v>
      </c>
      <c r="E254" s="18"/>
      <c r="F254" s="137">
        <v>444000</v>
      </c>
      <c r="G254" s="61"/>
      <c r="H254" s="61"/>
      <c r="I254" s="180">
        <f t="shared" si="4"/>
        <v>444000</v>
      </c>
    </row>
    <row r="255" spans="1:9" ht="15.75" customHeight="1">
      <c r="A255" s="181"/>
      <c r="B255" s="18"/>
      <c r="C255" s="18"/>
      <c r="D255" s="32" t="s">
        <v>147</v>
      </c>
      <c r="E255" s="18"/>
      <c r="F255" s="137">
        <v>22000</v>
      </c>
      <c r="G255" s="61"/>
      <c r="H255" s="61"/>
      <c r="I255" s="180">
        <f t="shared" si="4"/>
        <v>22000</v>
      </c>
    </row>
    <row r="256" spans="1:9" ht="15.75" customHeight="1">
      <c r="A256" s="181"/>
      <c r="B256" s="18"/>
      <c r="C256" s="18"/>
      <c r="D256" s="32" t="s">
        <v>148</v>
      </c>
      <c r="E256" s="18"/>
      <c r="F256" s="137">
        <v>22000</v>
      </c>
      <c r="G256" s="61"/>
      <c r="H256" s="61"/>
      <c r="I256" s="180">
        <f t="shared" si="4"/>
        <v>22000</v>
      </c>
    </row>
    <row r="257" spans="1:9" ht="15.75" customHeight="1">
      <c r="A257" s="181"/>
      <c r="B257" s="18"/>
      <c r="C257" s="18"/>
      <c r="D257" s="18"/>
      <c r="E257" s="18"/>
      <c r="F257" s="137"/>
      <c r="G257" s="61"/>
      <c r="H257" s="61"/>
      <c r="I257" s="180">
        <f t="shared" si="4"/>
        <v>0</v>
      </c>
    </row>
    <row r="258" spans="1:9" ht="15.75" customHeight="1">
      <c r="A258" s="179" t="s">
        <v>26</v>
      </c>
      <c r="B258" s="31"/>
      <c r="C258" s="31" t="s">
        <v>27</v>
      </c>
      <c r="D258" s="31"/>
      <c r="E258" s="31"/>
      <c r="F258" s="142">
        <f>F259+F265+F268+F272</f>
        <v>1150000</v>
      </c>
      <c r="G258" s="142">
        <f>G259+G265+G268+G272</f>
        <v>0</v>
      </c>
      <c r="H258" s="142">
        <f>H259+H265+H268+H272</f>
        <v>0</v>
      </c>
      <c r="I258" s="180">
        <f t="shared" si="4"/>
        <v>1150000</v>
      </c>
    </row>
    <row r="259" spans="1:9" ht="15.75" customHeight="1">
      <c r="A259" s="182"/>
      <c r="B259" s="31" t="s">
        <v>149</v>
      </c>
      <c r="C259" s="35"/>
      <c r="D259" s="31" t="s">
        <v>150</v>
      </c>
      <c r="E259" s="36"/>
      <c r="F259" s="142">
        <f>F260</f>
        <v>540000</v>
      </c>
      <c r="G259" s="142">
        <f>G260</f>
        <v>0</v>
      </c>
      <c r="H259" s="142">
        <f>H260</f>
        <v>0</v>
      </c>
      <c r="I259" s="180">
        <f t="shared" si="4"/>
        <v>540000</v>
      </c>
    </row>
    <row r="260" spans="1:9" ht="15.75" customHeight="1">
      <c r="A260" s="181"/>
      <c r="B260" s="18"/>
      <c r="C260" s="18" t="s">
        <v>156</v>
      </c>
      <c r="D260" s="18" t="s">
        <v>157</v>
      </c>
      <c r="E260" s="18"/>
      <c r="F260" s="137">
        <f>SUM(F261:F264)</f>
        <v>540000</v>
      </c>
      <c r="G260" s="61"/>
      <c r="H260" s="61"/>
      <c r="I260" s="180">
        <f t="shared" si="4"/>
        <v>540000</v>
      </c>
    </row>
    <row r="261" spans="1:9" ht="15.75" customHeight="1">
      <c r="A261" s="179"/>
      <c r="B261" s="31"/>
      <c r="C261" s="31"/>
      <c r="D261" s="31"/>
      <c r="E261" s="32" t="s">
        <v>158</v>
      </c>
      <c r="F261" s="137">
        <v>10000</v>
      </c>
      <c r="G261" s="61"/>
      <c r="H261" s="61"/>
      <c r="I261" s="180">
        <f t="shared" si="4"/>
        <v>10000</v>
      </c>
    </row>
    <row r="262" spans="1:9" ht="15.75" customHeight="1">
      <c r="A262" s="179"/>
      <c r="B262" s="31"/>
      <c r="C262" s="31"/>
      <c r="D262" s="31"/>
      <c r="E262" s="32" t="s">
        <v>159</v>
      </c>
      <c r="F262" s="137">
        <v>10000</v>
      </c>
      <c r="G262" s="61"/>
      <c r="H262" s="61"/>
      <c r="I262" s="180">
        <f t="shared" si="4"/>
        <v>10000</v>
      </c>
    </row>
    <row r="263" spans="1:9" ht="15.75" customHeight="1">
      <c r="A263" s="179"/>
      <c r="B263" s="31"/>
      <c r="C263" s="31"/>
      <c r="D263" s="31"/>
      <c r="E263" s="32" t="s">
        <v>293</v>
      </c>
      <c r="F263" s="137">
        <v>20000</v>
      </c>
      <c r="G263" s="61"/>
      <c r="H263" s="61"/>
      <c r="I263" s="180">
        <f t="shared" si="4"/>
        <v>20000</v>
      </c>
    </row>
    <row r="264" spans="1:9" ht="15.75" customHeight="1">
      <c r="A264" s="179"/>
      <c r="B264" s="31"/>
      <c r="C264" s="31"/>
      <c r="D264" s="31"/>
      <c r="E264" s="32" t="s">
        <v>294</v>
      </c>
      <c r="F264" s="137">
        <v>500000</v>
      </c>
      <c r="G264" s="61"/>
      <c r="H264" s="61"/>
      <c r="I264" s="180">
        <f t="shared" si="4"/>
        <v>500000</v>
      </c>
    </row>
    <row r="265" spans="1:9" ht="15.75" customHeight="1">
      <c r="A265" s="182"/>
      <c r="B265" s="31" t="s">
        <v>160</v>
      </c>
      <c r="C265" s="35"/>
      <c r="D265" s="31" t="s">
        <v>161</v>
      </c>
      <c r="E265" s="35"/>
      <c r="F265" s="142">
        <f>F266</f>
        <v>30000</v>
      </c>
      <c r="G265" s="142">
        <f>G266</f>
        <v>0</v>
      </c>
      <c r="H265" s="142">
        <f>H266</f>
        <v>0</v>
      </c>
      <c r="I265" s="180">
        <f t="shared" si="4"/>
        <v>30000</v>
      </c>
    </row>
    <row r="266" spans="1:9" ht="15.75" customHeight="1">
      <c r="A266" s="181"/>
      <c r="B266" s="18"/>
      <c r="C266" s="18" t="s">
        <v>166</v>
      </c>
      <c r="D266" s="18" t="s">
        <v>167</v>
      </c>
      <c r="E266" s="18"/>
      <c r="F266" s="137">
        <f>SUM(F267)</f>
        <v>30000</v>
      </c>
      <c r="G266" s="61"/>
      <c r="H266" s="61"/>
      <c r="I266" s="180">
        <f t="shared" si="4"/>
        <v>30000</v>
      </c>
    </row>
    <row r="267" spans="1:9" ht="15.75" customHeight="1">
      <c r="A267" s="181"/>
      <c r="B267" s="18"/>
      <c r="C267" s="18"/>
      <c r="D267" s="18"/>
      <c r="E267" s="32" t="s">
        <v>168</v>
      </c>
      <c r="F267" s="137">
        <v>30000</v>
      </c>
      <c r="G267" s="61"/>
      <c r="H267" s="61"/>
      <c r="I267" s="180">
        <f t="shared" si="4"/>
        <v>30000</v>
      </c>
    </row>
    <row r="268" spans="1:9" ht="15.75" customHeight="1">
      <c r="A268" s="181"/>
      <c r="B268" s="31" t="s">
        <v>169</v>
      </c>
      <c r="C268" s="18"/>
      <c r="D268" s="31" t="s">
        <v>170</v>
      </c>
      <c r="E268" s="32"/>
      <c r="F268" s="137">
        <f>F269+F270</f>
        <v>220000</v>
      </c>
      <c r="G268" s="61"/>
      <c r="H268" s="61"/>
      <c r="I268" s="180">
        <f t="shared" ref="I268:I290" si="5">F268+G268+H268</f>
        <v>220000</v>
      </c>
    </row>
    <row r="269" spans="1:9" ht="15.75" customHeight="1">
      <c r="A269" s="181"/>
      <c r="B269" s="8"/>
      <c r="C269" s="18" t="s">
        <v>178</v>
      </c>
      <c r="D269" s="18" t="s">
        <v>179</v>
      </c>
      <c r="E269" s="18"/>
      <c r="F269" s="137">
        <v>200000</v>
      </c>
      <c r="G269" s="61"/>
      <c r="H269" s="61"/>
      <c r="I269" s="180">
        <f t="shared" si="5"/>
        <v>200000</v>
      </c>
    </row>
    <row r="270" spans="1:9" ht="15.75" customHeight="1">
      <c r="A270" s="181"/>
      <c r="B270" s="18"/>
      <c r="C270" s="18" t="s">
        <v>180</v>
      </c>
      <c r="D270" s="18" t="s">
        <v>181</v>
      </c>
      <c r="E270" s="18"/>
      <c r="F270" s="137">
        <f>SUM(F271)</f>
        <v>20000</v>
      </c>
      <c r="G270" s="61"/>
      <c r="H270" s="61"/>
      <c r="I270" s="180">
        <f t="shared" si="5"/>
        <v>20000</v>
      </c>
    </row>
    <row r="271" spans="1:9" ht="15.75" customHeight="1">
      <c r="A271" s="181"/>
      <c r="B271" s="18"/>
      <c r="C271" s="18"/>
      <c r="D271" s="18"/>
      <c r="E271" s="32" t="s">
        <v>182</v>
      </c>
      <c r="F271" s="137">
        <v>20000</v>
      </c>
      <c r="G271" s="61"/>
      <c r="H271" s="61"/>
      <c r="I271" s="180">
        <f t="shared" si="5"/>
        <v>20000</v>
      </c>
    </row>
    <row r="272" spans="1:9" ht="15.75" customHeight="1">
      <c r="A272" s="182"/>
      <c r="B272" s="31" t="s">
        <v>183</v>
      </c>
      <c r="C272" s="35"/>
      <c r="D272" s="31" t="s">
        <v>184</v>
      </c>
      <c r="E272" s="35"/>
      <c r="F272" s="142">
        <f>SUM(F273:F274)</f>
        <v>360000</v>
      </c>
      <c r="G272" s="142">
        <f>SUM(G273:G274)</f>
        <v>0</v>
      </c>
      <c r="H272" s="142">
        <f>SUM(H273:H274)</f>
        <v>0</v>
      </c>
      <c r="I272" s="180">
        <f>F272+G272+H272</f>
        <v>360000</v>
      </c>
    </row>
    <row r="273" spans="1:9" ht="15.75" customHeight="1">
      <c r="A273" s="181"/>
      <c r="B273" s="18"/>
      <c r="C273" s="18" t="s">
        <v>185</v>
      </c>
      <c r="D273" s="18" t="s">
        <v>186</v>
      </c>
      <c r="E273" s="18"/>
      <c r="F273" s="137">
        <v>210000</v>
      </c>
      <c r="G273" s="61"/>
      <c r="H273" s="61"/>
      <c r="I273" s="180">
        <f t="shared" si="5"/>
        <v>210000</v>
      </c>
    </row>
    <row r="274" spans="1:9" ht="15.75" customHeight="1">
      <c r="A274" s="181"/>
      <c r="B274" s="18"/>
      <c r="C274" s="18" t="s">
        <v>220</v>
      </c>
      <c r="D274" s="18" t="s">
        <v>273</v>
      </c>
      <c r="E274" s="18"/>
      <c r="F274" s="137">
        <v>150000</v>
      </c>
      <c r="G274" s="61"/>
      <c r="H274" s="61"/>
      <c r="I274" s="180">
        <f t="shared" si="5"/>
        <v>150000</v>
      </c>
    </row>
    <row r="275" spans="1:9" ht="15.75" customHeight="1">
      <c r="A275" s="177" t="s">
        <v>225</v>
      </c>
      <c r="B275" s="193" t="s">
        <v>225</v>
      </c>
      <c r="C275" s="6"/>
      <c r="D275" s="6"/>
      <c r="E275" s="6"/>
      <c r="F275" s="135">
        <f>SUM(F276)</f>
        <v>1683000</v>
      </c>
      <c r="G275" s="135">
        <f>SUM(G276)</f>
        <v>0</v>
      </c>
      <c r="H275" s="135">
        <f>SUM(H276)</f>
        <v>0</v>
      </c>
      <c r="I275" s="178">
        <f t="shared" si="5"/>
        <v>1683000</v>
      </c>
    </row>
    <row r="276" spans="1:9" ht="15.75" customHeight="1">
      <c r="A276" s="179" t="s">
        <v>28</v>
      </c>
      <c r="B276" s="18"/>
      <c r="C276" s="31" t="s">
        <v>224</v>
      </c>
      <c r="D276" s="31"/>
      <c r="E276" s="31"/>
      <c r="F276" s="142">
        <f>F279</f>
        <v>1683000</v>
      </c>
      <c r="G276" s="142">
        <f>G279</f>
        <v>0</v>
      </c>
      <c r="H276" s="142">
        <f>H279</f>
        <v>0</v>
      </c>
      <c r="I276" s="180">
        <f t="shared" si="5"/>
        <v>1683000</v>
      </c>
    </row>
    <row r="277" spans="1:9" ht="15.75" customHeight="1">
      <c r="A277" s="179"/>
      <c r="B277" s="31" t="s">
        <v>226</v>
      </c>
      <c r="C277" s="31"/>
      <c r="D277" s="31" t="s">
        <v>227</v>
      </c>
      <c r="E277" s="31"/>
      <c r="F277" s="142">
        <v>0</v>
      </c>
      <c r="G277" s="142">
        <v>0</v>
      </c>
      <c r="H277" s="142">
        <v>0</v>
      </c>
      <c r="I277" s="180">
        <f t="shared" si="5"/>
        <v>0</v>
      </c>
    </row>
    <row r="278" spans="1:9" ht="15.75" customHeight="1">
      <c r="A278" s="179"/>
      <c r="B278" s="18"/>
      <c r="C278" s="18" t="s">
        <v>228</v>
      </c>
      <c r="D278" s="31"/>
      <c r="E278" s="18" t="s">
        <v>229</v>
      </c>
      <c r="F278" s="137">
        <v>0</v>
      </c>
      <c r="G278" s="61"/>
      <c r="H278" s="61"/>
      <c r="I278" s="180">
        <f t="shared" si="5"/>
        <v>0</v>
      </c>
    </row>
    <row r="279" spans="1:9" ht="15.75" customHeight="1">
      <c r="A279" s="181"/>
      <c r="B279" s="31" t="s">
        <v>230</v>
      </c>
      <c r="C279" s="31"/>
      <c r="D279" s="31" t="s">
        <v>231</v>
      </c>
      <c r="E279" s="31"/>
      <c r="F279" s="142">
        <f>F280</f>
        <v>1683000</v>
      </c>
      <c r="G279" s="142">
        <f>G280</f>
        <v>0</v>
      </c>
      <c r="H279" s="142">
        <f>H280</f>
        <v>0</v>
      </c>
      <c r="I279" s="180">
        <f t="shared" si="5"/>
        <v>1683000</v>
      </c>
    </row>
    <row r="280" spans="1:9" ht="15.75" customHeight="1">
      <c r="A280" s="181"/>
      <c r="B280" s="31"/>
      <c r="C280" s="31"/>
      <c r="D280" s="31"/>
      <c r="E280" s="31" t="s">
        <v>232</v>
      </c>
      <c r="F280" s="142">
        <f>SUM(F281:F289)</f>
        <v>1683000</v>
      </c>
      <c r="G280" s="142">
        <f>SUM(G281:G289)</f>
        <v>0</v>
      </c>
      <c r="H280" s="142">
        <f>SUM(H281:H289)</f>
        <v>0</v>
      </c>
      <c r="I280" s="180">
        <f t="shared" si="5"/>
        <v>1683000</v>
      </c>
    </row>
    <row r="281" spans="1:9" ht="15.75" customHeight="1">
      <c r="A281" s="181"/>
      <c r="B281" s="18"/>
      <c r="C281" s="18"/>
      <c r="D281" s="18"/>
      <c r="E281" s="18" t="s">
        <v>233</v>
      </c>
      <c r="F281" s="137">
        <v>283000</v>
      </c>
      <c r="G281" s="61"/>
      <c r="H281" s="61"/>
      <c r="I281" s="180">
        <f t="shared" si="5"/>
        <v>283000</v>
      </c>
    </row>
    <row r="282" spans="1:9" ht="15.75" customHeight="1">
      <c r="A282" s="181"/>
      <c r="B282" s="18"/>
      <c r="C282" s="18"/>
      <c r="D282" s="18"/>
      <c r="E282" s="18" t="s">
        <v>283</v>
      </c>
      <c r="F282" s="137">
        <v>700000</v>
      </c>
      <c r="G282" s="61"/>
      <c r="H282" s="61"/>
      <c r="I282" s="180">
        <f t="shared" si="5"/>
        <v>700000</v>
      </c>
    </row>
    <row r="283" spans="1:9" ht="15.75" customHeight="1">
      <c r="A283" s="181"/>
      <c r="B283" s="18"/>
      <c r="C283" s="18"/>
      <c r="D283" s="18"/>
      <c r="E283" s="18" t="s">
        <v>286</v>
      </c>
      <c r="F283" s="137">
        <v>120000</v>
      </c>
      <c r="G283" s="61"/>
      <c r="H283" s="61"/>
      <c r="I283" s="180">
        <f t="shared" si="5"/>
        <v>120000</v>
      </c>
    </row>
    <row r="284" spans="1:9" ht="15.75" customHeight="1">
      <c r="A284" s="181"/>
      <c r="B284" s="18"/>
      <c r="C284" s="18"/>
      <c r="D284" s="18"/>
      <c r="E284" s="18" t="s">
        <v>287</v>
      </c>
      <c r="F284" s="137">
        <v>90000</v>
      </c>
      <c r="G284" s="61"/>
      <c r="H284" s="61"/>
      <c r="I284" s="180">
        <f t="shared" si="5"/>
        <v>90000</v>
      </c>
    </row>
    <row r="285" spans="1:9" ht="15.75" customHeight="1">
      <c r="A285" s="181"/>
      <c r="B285" s="18"/>
      <c r="C285" s="18"/>
      <c r="D285" s="18"/>
      <c r="E285" s="18" t="s">
        <v>288</v>
      </c>
      <c r="F285" s="137">
        <v>100000</v>
      </c>
      <c r="G285" s="61"/>
      <c r="H285" s="61"/>
      <c r="I285" s="180">
        <f t="shared" si="5"/>
        <v>100000</v>
      </c>
    </row>
    <row r="286" spans="1:9" ht="15.75" customHeight="1">
      <c r="A286" s="181"/>
      <c r="B286" s="18"/>
      <c r="C286" s="18"/>
      <c r="D286" s="18"/>
      <c r="E286" s="18" t="s">
        <v>284</v>
      </c>
      <c r="F286" s="137">
        <v>200000</v>
      </c>
      <c r="G286" s="61"/>
      <c r="H286" s="61"/>
      <c r="I286" s="180">
        <f t="shared" si="5"/>
        <v>200000</v>
      </c>
    </row>
    <row r="287" spans="1:9" ht="15.75" customHeight="1">
      <c r="A287" s="181"/>
      <c r="B287" s="18"/>
      <c r="C287" s="18"/>
      <c r="D287" s="18"/>
      <c r="E287" s="18" t="s">
        <v>289</v>
      </c>
      <c r="F287" s="137">
        <v>10000</v>
      </c>
      <c r="G287" s="61"/>
      <c r="H287" s="61"/>
      <c r="I287" s="180">
        <f t="shared" si="5"/>
        <v>10000</v>
      </c>
    </row>
    <row r="288" spans="1:9" ht="15.75" customHeight="1">
      <c r="A288" s="181"/>
      <c r="B288" s="18"/>
      <c r="C288" s="18"/>
      <c r="D288" s="18"/>
      <c r="E288" s="18" t="s">
        <v>290</v>
      </c>
      <c r="F288" s="137">
        <v>80000</v>
      </c>
      <c r="G288" s="61"/>
      <c r="H288" s="61"/>
      <c r="I288" s="180">
        <f t="shared" si="5"/>
        <v>80000</v>
      </c>
    </row>
    <row r="289" spans="1:9" ht="15.75" customHeight="1">
      <c r="A289" s="181"/>
      <c r="B289" s="18"/>
      <c r="C289" s="18"/>
      <c r="D289" s="18"/>
      <c r="E289" s="18" t="s">
        <v>285</v>
      </c>
      <c r="F289" s="137">
        <v>100000</v>
      </c>
      <c r="G289" s="61"/>
      <c r="H289" s="61"/>
      <c r="I289" s="180">
        <f t="shared" si="5"/>
        <v>100000</v>
      </c>
    </row>
    <row r="290" spans="1:9" ht="15.75" customHeight="1">
      <c r="A290" s="185"/>
      <c r="B290" s="5"/>
      <c r="C290" s="6" t="s">
        <v>234</v>
      </c>
      <c r="D290" s="6"/>
      <c r="E290" s="6"/>
      <c r="F290" s="135">
        <f>F9+F82+F97+F104+F117+F126+F167+F172+F187+F216+F239+F247+F275</f>
        <v>39402000</v>
      </c>
      <c r="G290" s="135">
        <f>G9+G82+G97+G104+G117+G126+G167+G172+G187+G216+G239+G247+G275</f>
        <v>0</v>
      </c>
      <c r="H290" s="135">
        <f>H9+H82+H97+H104+H117+H126+H167+H172+H187+H216+H239+H247+H275</f>
        <v>2303091</v>
      </c>
      <c r="I290" s="178">
        <f t="shared" si="5"/>
        <v>41705091</v>
      </c>
    </row>
    <row r="291" spans="1:9" ht="15.75" customHeight="1">
      <c r="A291" s="181"/>
      <c r="B291" s="18"/>
      <c r="C291" s="31"/>
      <c r="D291" s="31"/>
      <c r="E291" s="31"/>
      <c r="F291" s="142"/>
      <c r="G291" s="61"/>
      <c r="H291" s="61"/>
      <c r="I291" s="113"/>
    </row>
    <row r="292" spans="1:9" ht="15.75" customHeight="1">
      <c r="A292" s="179" t="s">
        <v>22</v>
      </c>
      <c r="B292" s="31"/>
      <c r="C292" s="31" t="s">
        <v>131</v>
      </c>
      <c r="D292" s="31"/>
      <c r="E292" s="31"/>
      <c r="F292" s="137">
        <f>F10+F98+F127+F188+F248</f>
        <v>9189000</v>
      </c>
      <c r="G292" s="137">
        <f>G10+G98+G127+G188+G248</f>
        <v>0</v>
      </c>
      <c r="H292" s="137">
        <f>H10+H98+H127+H188+H248</f>
        <v>166500</v>
      </c>
      <c r="I292" s="186">
        <f>I10+I98+I127+I188+I248</f>
        <v>9355500</v>
      </c>
    </row>
    <row r="293" spans="1:9" ht="15.75" customHeight="1">
      <c r="A293" s="179" t="s">
        <v>24</v>
      </c>
      <c r="B293" s="31"/>
      <c r="C293" s="31" t="s">
        <v>145</v>
      </c>
      <c r="D293" s="33"/>
      <c r="E293" s="33"/>
      <c r="F293" s="137">
        <f>F20+F101+F131+F192+F253</f>
        <v>2128000</v>
      </c>
      <c r="G293" s="137">
        <f>G20+G101+G131+G192+G253</f>
        <v>0</v>
      </c>
      <c r="H293" s="137">
        <f>H20+H101+H131+H192+H253</f>
        <v>44955</v>
      </c>
      <c r="I293" s="186">
        <f>I20+I101+I131+I192+I253</f>
        <v>2172955</v>
      </c>
    </row>
    <row r="294" spans="1:9" ht="15.75" customHeight="1">
      <c r="A294" s="179" t="s">
        <v>26</v>
      </c>
      <c r="B294" s="31"/>
      <c r="C294" s="31" t="s">
        <v>27</v>
      </c>
      <c r="D294" s="31"/>
      <c r="E294" s="31"/>
      <c r="F294" s="137">
        <f>F25+F83+F105+F118+F136+F173+F197+F217+F240+F258</f>
        <v>10082000</v>
      </c>
      <c r="G294" s="137">
        <f>G25+G83+G105+G118+G136+G173+G197+G217+G240+G258</f>
        <v>0</v>
      </c>
      <c r="H294" s="137">
        <f>H25+H83+H105+H118+H136+H173+H197+H217+H240+H258</f>
        <v>0</v>
      </c>
      <c r="I294" s="186">
        <f>I25+I83+I105+I118+I136+I173+I197+I217+I240+I258</f>
        <v>10082000</v>
      </c>
    </row>
    <row r="295" spans="1:9" ht="15.75" customHeight="1">
      <c r="A295" s="179" t="s">
        <v>28</v>
      </c>
      <c r="B295" s="18"/>
      <c r="C295" s="31" t="s">
        <v>224</v>
      </c>
      <c r="D295" s="31"/>
      <c r="E295" s="31"/>
      <c r="F295" s="137">
        <f>F276</f>
        <v>1683000</v>
      </c>
      <c r="G295" s="137">
        <f>G276</f>
        <v>0</v>
      </c>
      <c r="H295" s="137">
        <f>H276</f>
        <v>0</v>
      </c>
      <c r="I295" s="186">
        <f>I276</f>
        <v>1683000</v>
      </c>
    </row>
    <row r="296" spans="1:9" ht="15.75" customHeight="1">
      <c r="A296" s="179" t="s">
        <v>30</v>
      </c>
      <c r="B296" s="31"/>
      <c r="C296" s="31" t="s">
        <v>31</v>
      </c>
      <c r="D296" s="31"/>
      <c r="E296" s="31"/>
      <c r="F296" s="137">
        <f>F55+F168+F245</f>
        <v>8368000</v>
      </c>
      <c r="G296" s="137">
        <f>G55+G168+G245</f>
        <v>0</v>
      </c>
      <c r="H296" s="137">
        <f>H55+H168+H245</f>
        <v>1194804</v>
      </c>
      <c r="I296" s="186">
        <f>I55+I168+I245</f>
        <v>9562804</v>
      </c>
    </row>
    <row r="297" spans="1:9" ht="15.75" customHeight="1">
      <c r="A297" s="179" t="s">
        <v>33</v>
      </c>
      <c r="B297" s="31"/>
      <c r="C297" s="230" t="s">
        <v>34</v>
      </c>
      <c r="D297" s="231"/>
      <c r="E297" s="232"/>
      <c r="F297" s="137">
        <v>0</v>
      </c>
      <c r="G297" s="137">
        <v>0</v>
      </c>
      <c r="H297" s="137">
        <v>0</v>
      </c>
      <c r="I297" s="186">
        <v>0</v>
      </c>
    </row>
    <row r="298" spans="1:9" ht="15.75" customHeight="1">
      <c r="A298" s="179" t="s">
        <v>35</v>
      </c>
      <c r="B298" s="31"/>
      <c r="C298" s="230" t="s">
        <v>235</v>
      </c>
      <c r="D298" s="231"/>
      <c r="E298" s="232"/>
      <c r="F298" s="137">
        <f>F76+F113</f>
        <v>7168000</v>
      </c>
      <c r="G298" s="137">
        <f>G76+G113</f>
        <v>0</v>
      </c>
      <c r="H298" s="137">
        <f>H76+H113</f>
        <v>300000</v>
      </c>
      <c r="I298" s="186">
        <f>I76+I113</f>
        <v>7468000</v>
      </c>
    </row>
    <row r="299" spans="1:9" ht="15.75" customHeight="1">
      <c r="A299" s="179" t="s">
        <v>37</v>
      </c>
      <c r="B299" s="31"/>
      <c r="C299" s="31" t="s">
        <v>38</v>
      </c>
      <c r="D299" s="31"/>
      <c r="E299" s="31"/>
      <c r="F299" s="137">
        <v>0</v>
      </c>
      <c r="G299" s="137">
        <v>0</v>
      </c>
      <c r="H299" s="137">
        <v>0</v>
      </c>
      <c r="I299" s="186">
        <v>0</v>
      </c>
    </row>
    <row r="300" spans="1:9" ht="15.75" customHeight="1">
      <c r="A300" s="179" t="s">
        <v>40</v>
      </c>
      <c r="B300" s="31"/>
      <c r="C300" s="31" t="s">
        <v>39</v>
      </c>
      <c r="D300" s="31"/>
      <c r="E300" s="31"/>
      <c r="F300" s="137">
        <f>F79</f>
        <v>784000</v>
      </c>
      <c r="G300" s="137">
        <f>G79</f>
        <v>0</v>
      </c>
      <c r="H300" s="137">
        <f>H79</f>
        <v>596832</v>
      </c>
      <c r="I300" s="186">
        <f>I79</f>
        <v>1380832</v>
      </c>
    </row>
    <row r="301" spans="1:9" ht="15.75" customHeight="1">
      <c r="A301" s="187"/>
      <c r="B301" s="188"/>
      <c r="C301" s="188" t="s">
        <v>234</v>
      </c>
      <c r="D301" s="188"/>
      <c r="E301" s="188"/>
      <c r="F301" s="189">
        <f>SUM(F292:F300)</f>
        <v>39402000</v>
      </c>
      <c r="G301" s="189">
        <f>SUM(G292:G300)</f>
        <v>0</v>
      </c>
      <c r="H301" s="189">
        <f>SUM(H292:H300)</f>
        <v>2303091</v>
      </c>
      <c r="I301" s="190">
        <f>SUM(I292:I300)</f>
        <v>41705091</v>
      </c>
    </row>
  </sheetData>
  <sheetProtection selectLockedCells="1" selectUnlockedCells="1"/>
  <mergeCells count="11">
    <mergeCell ref="I7:I8"/>
    <mergeCell ref="A5:I5"/>
    <mergeCell ref="A1:F1"/>
    <mergeCell ref="A2:I2"/>
    <mergeCell ref="A3:I3"/>
    <mergeCell ref="A4:I4"/>
    <mergeCell ref="C298:E298"/>
    <mergeCell ref="A7:E8"/>
    <mergeCell ref="F7:F8"/>
    <mergeCell ref="G7:H7"/>
    <mergeCell ref="C297:E297"/>
  </mergeCells>
  <phoneticPr fontId="0" type="noConversion"/>
  <printOptions horizontalCentered="1" headings="1"/>
  <pageMargins left="0.62992125984251968" right="0.39370078740157483" top="0.74803149606299213" bottom="0.74803149606299213" header="0.51181102362204722" footer="0.31496062992125984"/>
  <pageSetup paperSize="9" firstPageNumber="0" orientation="landscape" r:id="rId1"/>
  <headerFooter alignWithMargins="0">
    <oddFooter>&amp;C&amp;P. oldal, összesen: &amp;N</oddFooter>
  </headerFooter>
  <rowBreaks count="2" manualBreakCount="2">
    <brk id="171" max="16383" man="1"/>
    <brk id="222" max="16383" man="1"/>
  </rowBreaks>
  <ignoredErrors>
    <ignoredError sqref="F41 F89 F145 F178 F224" formulaRange="1"/>
    <ignoredError sqref="F17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 codeName="Munka6"/>
  <dimension ref="A1:H24"/>
  <sheetViews>
    <sheetView workbookViewId="0">
      <selection activeCell="E17" sqref="E17"/>
    </sheetView>
  </sheetViews>
  <sheetFormatPr defaultColWidth="11.5703125" defaultRowHeight="12.75"/>
  <cols>
    <col min="1" max="3" width="12.7109375" customWidth="1"/>
    <col min="4" max="4" width="16" customWidth="1"/>
    <col min="5" max="5" width="14.140625" customWidth="1"/>
    <col min="6" max="6" width="9" customWidth="1"/>
    <col min="7" max="7" width="8.7109375" customWidth="1"/>
    <col min="8" max="8" width="11.28515625" customWidth="1"/>
    <col min="9" max="255" width="9.140625" customWidth="1"/>
  </cols>
  <sheetData>
    <row r="1" spans="1:8" ht="15.75">
      <c r="A1" s="224"/>
      <c r="B1" s="224"/>
      <c r="C1" s="224"/>
      <c r="D1" s="224"/>
      <c r="E1" s="224"/>
      <c r="F1" s="224"/>
      <c r="G1" s="224"/>
      <c r="H1" s="224"/>
    </row>
    <row r="2" spans="1:8" ht="15.75">
      <c r="A2" s="237" t="s">
        <v>372</v>
      </c>
      <c r="B2" s="237"/>
      <c r="C2" s="237"/>
      <c r="D2" s="237"/>
      <c r="E2" s="237"/>
      <c r="F2" s="237"/>
      <c r="G2" s="237"/>
      <c r="H2" s="237"/>
    </row>
    <row r="3" spans="1:8" ht="15.75">
      <c r="A3" s="208" t="s">
        <v>256</v>
      </c>
      <c r="B3" s="208"/>
      <c r="C3" s="208"/>
      <c r="D3" s="208"/>
      <c r="E3" s="208"/>
      <c r="F3" s="208"/>
      <c r="G3" s="208"/>
      <c r="H3" s="208"/>
    </row>
    <row r="4" spans="1:8" ht="15.75">
      <c r="A4" s="208" t="s">
        <v>254</v>
      </c>
      <c r="B4" s="208"/>
      <c r="C4" s="208"/>
      <c r="D4" s="208"/>
      <c r="E4" s="208"/>
      <c r="F4" s="208"/>
      <c r="G4" s="208"/>
      <c r="H4" s="208"/>
    </row>
    <row r="5" spans="1:8" ht="15.75">
      <c r="A5" s="208" t="s">
        <v>119</v>
      </c>
      <c r="B5" s="208"/>
      <c r="C5" s="208"/>
      <c r="D5" s="208"/>
      <c r="E5" s="208"/>
      <c r="F5" s="208"/>
      <c r="G5" s="208"/>
      <c r="H5" s="208"/>
    </row>
    <row r="6" spans="1:8" ht="15.75">
      <c r="A6" s="28"/>
      <c r="B6" s="28"/>
      <c r="C6" s="28"/>
      <c r="D6" s="9"/>
      <c r="E6" s="239" t="s">
        <v>358</v>
      </c>
      <c r="F6" s="239"/>
      <c r="G6" s="239"/>
      <c r="H6" s="239"/>
    </row>
    <row r="7" spans="1:8" ht="12.75" customHeight="1">
      <c r="A7" s="240" t="s">
        <v>120</v>
      </c>
      <c r="B7" s="240"/>
      <c r="C7" s="240"/>
      <c r="D7" s="240"/>
      <c r="E7" s="220" t="s">
        <v>121</v>
      </c>
      <c r="F7" s="220" t="s">
        <v>122</v>
      </c>
      <c r="G7" s="220" t="s">
        <v>236</v>
      </c>
      <c r="H7" s="220" t="s">
        <v>124</v>
      </c>
    </row>
    <row r="8" spans="1:8">
      <c r="A8" s="240"/>
      <c r="B8" s="240"/>
      <c r="C8" s="240"/>
      <c r="D8" s="240"/>
      <c r="E8" s="220"/>
      <c r="F8" s="220"/>
      <c r="G8" s="220"/>
      <c r="H8" s="220"/>
    </row>
    <row r="9" spans="1:8">
      <c r="A9" s="240"/>
      <c r="B9" s="240"/>
      <c r="C9" s="240"/>
      <c r="D9" s="240"/>
      <c r="E9" s="220"/>
      <c r="F9" s="220"/>
      <c r="G9" s="220"/>
      <c r="H9" s="220"/>
    </row>
    <row r="10" spans="1:8" ht="15" customHeight="1">
      <c r="A10" s="240"/>
      <c r="B10" s="240"/>
      <c r="C10" s="240"/>
      <c r="D10" s="240"/>
      <c r="E10" s="220"/>
      <c r="F10" s="220"/>
      <c r="G10" s="220"/>
      <c r="H10" s="220"/>
    </row>
    <row r="11" spans="1:8" ht="15.75">
      <c r="A11" s="40" t="s">
        <v>237</v>
      </c>
      <c r="B11" s="41"/>
      <c r="C11" s="41"/>
      <c r="D11" s="41"/>
      <c r="E11" s="62">
        <v>21489636</v>
      </c>
      <c r="F11" s="62">
        <v>880000</v>
      </c>
      <c r="G11" s="63"/>
      <c r="H11" s="63">
        <f>SUM(E11:G11)</f>
        <v>22369636</v>
      </c>
    </row>
    <row r="12" spans="1:8" ht="15.75">
      <c r="A12" s="42" t="s">
        <v>71</v>
      </c>
      <c r="B12" s="43"/>
      <c r="C12" s="43"/>
      <c r="D12" s="44"/>
      <c r="E12" s="62">
        <f>'5.kiadás'!F82</f>
        <v>127000</v>
      </c>
      <c r="F12" s="63"/>
      <c r="G12" s="63"/>
      <c r="H12" s="63">
        <f t="shared" ref="H12:H23" si="0">SUM(E12:G12)</f>
        <v>127000</v>
      </c>
    </row>
    <row r="13" spans="1:8" ht="15.75">
      <c r="A13" s="42" t="s">
        <v>99</v>
      </c>
      <c r="B13" s="43"/>
      <c r="C13" s="43"/>
      <c r="D13" s="44"/>
      <c r="E13" s="62">
        <f>'5.kiadás'!F97</f>
        <v>3235000</v>
      </c>
      <c r="F13" s="63"/>
      <c r="G13" s="63"/>
      <c r="H13" s="63">
        <f t="shared" si="0"/>
        <v>3235000</v>
      </c>
    </row>
    <row r="14" spans="1:8" ht="15.75">
      <c r="A14" s="40" t="s">
        <v>207</v>
      </c>
      <c r="B14" s="45"/>
      <c r="C14" s="45"/>
      <c r="D14" s="45"/>
      <c r="E14" s="62">
        <f>'5.kiadás'!F104</f>
        <v>2381000</v>
      </c>
      <c r="F14" s="63"/>
      <c r="G14" s="63"/>
      <c r="H14" s="63">
        <f t="shared" si="0"/>
        <v>2381000</v>
      </c>
    </row>
    <row r="15" spans="1:8" ht="15.75">
      <c r="A15" s="42" t="s">
        <v>212</v>
      </c>
      <c r="B15" s="43"/>
      <c r="C15" s="43"/>
      <c r="D15" s="44"/>
      <c r="E15" s="62">
        <f>'5.kiadás'!F117</f>
        <v>1270000</v>
      </c>
      <c r="F15" s="63"/>
      <c r="G15" s="63"/>
      <c r="H15" s="63">
        <f t="shared" si="0"/>
        <v>1270000</v>
      </c>
    </row>
    <row r="16" spans="1:8" ht="15.75">
      <c r="A16" s="40" t="s">
        <v>101</v>
      </c>
      <c r="B16" s="45"/>
      <c r="C16" s="45"/>
      <c r="D16" s="45"/>
      <c r="E16" s="62">
        <v>2513455</v>
      </c>
      <c r="F16" s="63"/>
      <c r="G16" s="63"/>
      <c r="H16" s="63">
        <f t="shared" si="0"/>
        <v>2513455</v>
      </c>
    </row>
    <row r="17" spans="1:8" ht="15.75">
      <c r="A17" s="42" t="s">
        <v>218</v>
      </c>
      <c r="B17" s="43"/>
      <c r="C17" s="43"/>
      <c r="D17" s="44"/>
      <c r="E17" s="62">
        <f>'5.kiadás'!F167</f>
        <v>461000</v>
      </c>
      <c r="F17" s="63"/>
      <c r="G17" s="63"/>
      <c r="H17" s="63">
        <f t="shared" si="0"/>
        <v>461000</v>
      </c>
    </row>
    <row r="18" spans="1:8" ht="15.75">
      <c r="A18" s="42" t="s">
        <v>219</v>
      </c>
      <c r="B18" s="43"/>
      <c r="C18" s="43"/>
      <c r="D18" s="44"/>
      <c r="E18" s="62">
        <f>'5.kiadás'!F172</f>
        <v>305000</v>
      </c>
      <c r="F18" s="63"/>
      <c r="G18" s="63"/>
      <c r="H18" s="63">
        <f t="shared" si="0"/>
        <v>305000</v>
      </c>
    </row>
    <row r="19" spans="1:8" ht="15.75">
      <c r="A19" s="42" t="s">
        <v>104</v>
      </c>
      <c r="B19" s="43"/>
      <c r="C19" s="43"/>
      <c r="D19" s="44"/>
      <c r="E19" s="62">
        <f>'5.kiadás'!F187</f>
        <v>1734000</v>
      </c>
      <c r="F19" s="63"/>
      <c r="G19" s="63"/>
      <c r="H19" s="63">
        <f t="shared" si="0"/>
        <v>1734000</v>
      </c>
    </row>
    <row r="20" spans="1:8" ht="15.75">
      <c r="A20" s="42" t="s">
        <v>128</v>
      </c>
      <c r="B20" s="43"/>
      <c r="C20" s="43"/>
      <c r="D20" s="44"/>
      <c r="E20" s="62">
        <f>'5.kiadás'!F216</f>
        <v>1775000</v>
      </c>
      <c r="F20" s="63"/>
      <c r="G20" s="63"/>
      <c r="H20" s="63">
        <f t="shared" si="0"/>
        <v>1775000</v>
      </c>
    </row>
    <row r="21" spans="1:8" ht="15.75">
      <c r="A21" s="42" t="s">
        <v>105</v>
      </c>
      <c r="B21" s="43"/>
      <c r="C21" s="43"/>
      <c r="D21" s="44"/>
      <c r="E21" s="62">
        <f>'5.kiadás'!F239</f>
        <v>454000</v>
      </c>
      <c r="F21" s="63"/>
      <c r="G21" s="63"/>
      <c r="H21" s="63">
        <f t="shared" si="0"/>
        <v>454000</v>
      </c>
    </row>
    <row r="22" spans="1:8" ht="15.75">
      <c r="A22" s="40" t="s">
        <v>357</v>
      </c>
      <c r="B22" s="45"/>
      <c r="C22" s="45"/>
      <c r="D22" s="45"/>
      <c r="E22" s="62">
        <f>'5.kiadás'!F247</f>
        <v>3397000</v>
      </c>
      <c r="F22" s="63"/>
      <c r="G22" s="63"/>
      <c r="H22" s="63">
        <f t="shared" si="0"/>
        <v>3397000</v>
      </c>
    </row>
    <row r="23" spans="1:8" ht="15.75">
      <c r="A23" s="107" t="s">
        <v>225</v>
      </c>
      <c r="B23" s="108"/>
      <c r="C23" s="108"/>
      <c r="D23" s="108"/>
      <c r="E23" s="109">
        <f>'5.kiadás'!F275</f>
        <v>1683000</v>
      </c>
      <c r="F23" s="110"/>
      <c r="G23" s="110"/>
      <c r="H23" s="110">
        <f t="shared" si="0"/>
        <v>1683000</v>
      </c>
    </row>
    <row r="24" spans="1:8" ht="15.75">
      <c r="A24" s="238" t="s">
        <v>234</v>
      </c>
      <c r="B24" s="238"/>
      <c r="C24" s="238"/>
      <c r="D24" s="238"/>
      <c r="E24" s="111">
        <f>SUM(E11:E23)</f>
        <v>40825091</v>
      </c>
      <c r="F24" s="111">
        <f>SUM(F11:F23)</f>
        <v>880000</v>
      </c>
      <c r="G24" s="111">
        <f>SUM(G11:G23)</f>
        <v>0</v>
      </c>
      <c r="H24" s="111">
        <f>SUM(H11:H23)</f>
        <v>41705091</v>
      </c>
    </row>
  </sheetData>
  <sheetProtection selectLockedCells="1" selectUnlockedCells="1"/>
  <mergeCells count="12">
    <mergeCell ref="A1:H1"/>
    <mergeCell ref="A2:H2"/>
    <mergeCell ref="A3:H3"/>
    <mergeCell ref="A4:H4"/>
    <mergeCell ref="A24:D24"/>
    <mergeCell ref="A5:H5"/>
    <mergeCell ref="E6:H6"/>
    <mergeCell ref="A7:D10"/>
    <mergeCell ref="E7:E10"/>
    <mergeCell ref="F7:F10"/>
    <mergeCell ref="G7:G10"/>
    <mergeCell ref="H7:H10"/>
  </mergeCells>
  <phoneticPr fontId="0" type="noConversion"/>
  <printOptions headings="1"/>
  <pageMargins left="0.70833333333333337" right="0.70833333333333337" top="0.74791666666666667" bottom="0.74791666666666667" header="0.51180555555555551" footer="0.51180555555555551"/>
  <pageSetup paperSize="9" scale="93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Munka7"/>
  <dimension ref="A1:B22"/>
  <sheetViews>
    <sheetView workbookViewId="0">
      <selection activeCell="B17" sqref="B17"/>
    </sheetView>
  </sheetViews>
  <sheetFormatPr defaultRowHeight="12.75"/>
  <cols>
    <col min="1" max="1" width="56.5703125" customWidth="1"/>
    <col min="2" max="2" width="13.28515625" customWidth="1"/>
  </cols>
  <sheetData>
    <row r="1" spans="1:2" ht="15.75">
      <c r="A1" s="236"/>
      <c r="B1" s="236"/>
    </row>
    <row r="2" spans="1:2" ht="15.75">
      <c r="A2" s="212" t="s">
        <v>373</v>
      </c>
      <c r="B2" s="212"/>
    </row>
    <row r="3" spans="1:2" ht="15.75">
      <c r="A3" s="208" t="s">
        <v>256</v>
      </c>
      <c r="B3" s="208"/>
    </row>
    <row r="4" spans="1:2" ht="15.75">
      <c r="A4" s="225" t="s">
        <v>255</v>
      </c>
      <c r="B4" s="225"/>
    </row>
    <row r="5" spans="1:2" ht="15.75">
      <c r="A5" s="225" t="s">
        <v>42</v>
      </c>
      <c r="B5" s="225"/>
    </row>
    <row r="6" spans="1:2" ht="15.75">
      <c r="A6" s="236" t="s">
        <v>358</v>
      </c>
      <c r="B6" s="236"/>
    </row>
    <row r="7" spans="1:2" ht="12.75" customHeight="1">
      <c r="A7" s="241" t="s">
        <v>238</v>
      </c>
      <c r="B7" s="242" t="s">
        <v>1</v>
      </c>
    </row>
    <row r="8" spans="1:2" ht="21.75" customHeight="1">
      <c r="A8" s="241"/>
      <c r="B8" s="242"/>
    </row>
    <row r="9" spans="1:2" ht="15.75">
      <c r="A9" s="46" t="s">
        <v>34</v>
      </c>
      <c r="B9" s="47"/>
    </row>
    <row r="10" spans="1:2" ht="15.75">
      <c r="A10" s="47"/>
      <c r="B10" s="47"/>
    </row>
    <row r="11" spans="1:2" ht="15.75">
      <c r="A11" s="47"/>
      <c r="B11" s="47"/>
    </row>
    <row r="12" spans="1:2" ht="15.75">
      <c r="A12" s="47"/>
      <c r="B12" s="47"/>
    </row>
    <row r="13" spans="1:2" ht="15.75">
      <c r="A13" s="48" t="s">
        <v>239</v>
      </c>
      <c r="B13" s="48">
        <f>SUM(B10:B12)</f>
        <v>0</v>
      </c>
    </row>
    <row r="14" spans="1:2" ht="15.75">
      <c r="A14" s="47"/>
      <c r="B14" s="47"/>
    </row>
    <row r="15" spans="1:2" ht="15.75">
      <c r="A15" s="46" t="s">
        <v>36</v>
      </c>
      <c r="B15" s="47"/>
    </row>
    <row r="16" spans="1:2" ht="15.75">
      <c r="A16" s="12" t="s">
        <v>280</v>
      </c>
      <c r="B16" s="12">
        <v>2300000</v>
      </c>
    </row>
    <row r="17" spans="1:2" ht="15.75">
      <c r="A17" s="18" t="s">
        <v>278</v>
      </c>
      <c r="B17" s="47">
        <v>3000000</v>
      </c>
    </row>
    <row r="18" spans="1:2" ht="15.75">
      <c r="A18" s="18" t="s">
        <v>279</v>
      </c>
      <c r="B18" s="47">
        <v>2168000</v>
      </c>
    </row>
    <row r="19" spans="1:2" ht="15.75">
      <c r="A19" s="47"/>
      <c r="B19" s="47"/>
    </row>
    <row r="20" spans="1:2" ht="15.75">
      <c r="A20" s="48" t="s">
        <v>240</v>
      </c>
      <c r="B20" s="48">
        <f>SUM(B16:B19)</f>
        <v>7468000</v>
      </c>
    </row>
    <row r="21" spans="1:2" ht="15.75">
      <c r="A21" s="47"/>
      <c r="B21" s="47"/>
    </row>
    <row r="22" spans="1:2" ht="15.75">
      <c r="A22" s="48" t="s">
        <v>241</v>
      </c>
      <c r="B22" s="48">
        <f>B13+B20</f>
        <v>7468000</v>
      </c>
    </row>
  </sheetData>
  <sheetProtection selectLockedCells="1" selectUnlockedCells="1"/>
  <mergeCells count="8">
    <mergeCell ref="A7:A8"/>
    <mergeCell ref="B7:B8"/>
    <mergeCell ref="A1:B1"/>
    <mergeCell ref="A2:B2"/>
    <mergeCell ref="A3:B3"/>
    <mergeCell ref="A4:B4"/>
    <mergeCell ref="A5:B5"/>
    <mergeCell ref="A6:B6"/>
  </mergeCells>
  <phoneticPr fontId="0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Munka8"/>
  <dimension ref="A1:IU34"/>
  <sheetViews>
    <sheetView topLeftCell="A10" workbookViewId="0">
      <selection activeCell="J36" sqref="J36"/>
    </sheetView>
  </sheetViews>
  <sheetFormatPr defaultRowHeight="15.75"/>
  <cols>
    <col min="1" max="1" width="4.5703125" style="1" customWidth="1"/>
    <col min="2" max="2" width="38.42578125" style="1" customWidth="1"/>
    <col min="3" max="3" width="11.5703125" style="1" customWidth="1"/>
    <col min="4" max="4" width="11" style="1" customWidth="1"/>
    <col min="5" max="5" width="12.5703125" style="1" customWidth="1"/>
    <col min="6" max="6" width="11.42578125" style="1" customWidth="1"/>
    <col min="7" max="255" width="9.140625" style="1"/>
  </cols>
  <sheetData>
    <row r="1" spans="1:6">
      <c r="A1" s="245"/>
      <c r="B1" s="245"/>
      <c r="C1" s="245"/>
      <c r="D1" s="245"/>
      <c r="E1" s="245"/>
      <c r="F1" s="245"/>
    </row>
    <row r="2" spans="1:6">
      <c r="A2" s="237" t="s">
        <v>374</v>
      </c>
      <c r="B2" s="237"/>
      <c r="C2" s="237"/>
      <c r="D2" s="237"/>
      <c r="E2" s="237"/>
      <c r="F2" s="237"/>
    </row>
    <row r="3" spans="1:6">
      <c r="A3" s="246" t="s">
        <v>256</v>
      </c>
      <c r="B3" s="246"/>
      <c r="C3" s="246"/>
      <c r="D3" s="246"/>
      <c r="E3" s="246"/>
      <c r="F3" s="246"/>
    </row>
    <row r="4" spans="1:6">
      <c r="A4" s="247" t="s">
        <v>309</v>
      </c>
      <c r="B4" s="247"/>
      <c r="C4" s="247"/>
      <c r="D4" s="247"/>
      <c r="E4" s="247"/>
      <c r="F4" s="247"/>
    </row>
    <row r="5" spans="1:6">
      <c r="B5" s="247"/>
      <c r="C5" s="247"/>
      <c r="D5" s="247"/>
      <c r="E5" s="247"/>
      <c r="F5" s="247"/>
    </row>
    <row r="6" spans="1:6">
      <c r="B6" s="50"/>
      <c r="C6" s="49" t="s">
        <v>308</v>
      </c>
      <c r="D6" s="49"/>
      <c r="E6" s="49"/>
      <c r="F6" s="49"/>
    </row>
    <row r="7" spans="1:6" ht="15.75" customHeight="1">
      <c r="A7" s="248" t="s">
        <v>0</v>
      </c>
      <c r="B7" s="248"/>
      <c r="C7" s="249" t="s">
        <v>301</v>
      </c>
      <c r="D7" s="249" t="s">
        <v>302</v>
      </c>
      <c r="E7" s="249" t="s">
        <v>303</v>
      </c>
      <c r="F7" s="243" t="s">
        <v>304</v>
      </c>
    </row>
    <row r="8" spans="1:6">
      <c r="A8" s="248"/>
      <c r="B8" s="248"/>
      <c r="C8" s="249"/>
      <c r="D8" s="249"/>
      <c r="E8" s="249"/>
      <c r="F8" s="244"/>
    </row>
    <row r="9" spans="1:6">
      <c r="A9" s="46" t="s">
        <v>3</v>
      </c>
      <c r="B9" s="47" t="s">
        <v>242</v>
      </c>
      <c r="C9" s="71">
        <v>22372914</v>
      </c>
      <c r="D9" s="71">
        <f>C9*1.05</f>
        <v>23491559.699999999</v>
      </c>
      <c r="E9" s="72">
        <f>C9*1.08</f>
        <v>24162747.120000001</v>
      </c>
      <c r="F9" s="73">
        <f>C9*1.1</f>
        <v>24610205.400000002</v>
      </c>
    </row>
    <row r="10" spans="1:6">
      <c r="A10" s="46" t="s">
        <v>5</v>
      </c>
      <c r="B10" s="47" t="s">
        <v>6</v>
      </c>
      <c r="C10" s="71">
        <v>7160000</v>
      </c>
      <c r="D10" s="71">
        <f t="shared" ref="D10:D19" si="0">C10*1.05</f>
        <v>7518000</v>
      </c>
      <c r="E10" s="72">
        <f t="shared" ref="E10:E19" si="1">C10*1.08</f>
        <v>7732800.0000000009</v>
      </c>
      <c r="F10" s="73">
        <f t="shared" ref="F10:F19" si="2">C10*1.1</f>
        <v>7876000.0000000009</v>
      </c>
    </row>
    <row r="11" spans="1:6">
      <c r="A11" s="46" t="s">
        <v>7</v>
      </c>
      <c r="B11" s="47" t="s">
        <v>8</v>
      </c>
      <c r="C11" s="71">
        <v>602000</v>
      </c>
      <c r="D11" s="71">
        <f t="shared" si="0"/>
        <v>632100</v>
      </c>
      <c r="E11" s="72">
        <f t="shared" si="1"/>
        <v>650160</v>
      </c>
      <c r="F11" s="73">
        <f t="shared" si="2"/>
        <v>662200</v>
      </c>
    </row>
    <row r="12" spans="1:6">
      <c r="A12" s="46" t="s">
        <v>9</v>
      </c>
      <c r="B12" s="47" t="s">
        <v>10</v>
      </c>
      <c r="C12" s="71">
        <v>350000</v>
      </c>
      <c r="D12" s="71">
        <f t="shared" si="0"/>
        <v>367500</v>
      </c>
      <c r="E12" s="72">
        <f t="shared" si="1"/>
        <v>378000</v>
      </c>
      <c r="F12" s="73">
        <f t="shared" si="2"/>
        <v>385000.00000000006</v>
      </c>
    </row>
    <row r="13" spans="1:6">
      <c r="A13" s="47"/>
      <c r="B13" s="46" t="s">
        <v>243</v>
      </c>
      <c r="C13" s="74">
        <f>SUM(C9:C12)</f>
        <v>30484914</v>
      </c>
      <c r="D13" s="74">
        <f>SUM(D9:D12)</f>
        <v>32009159.699999999</v>
      </c>
      <c r="E13" s="74">
        <f>SUM(E9:E12)</f>
        <v>32923707.120000001</v>
      </c>
      <c r="F13" s="74">
        <f>SUM(F9:F12)</f>
        <v>33533405.400000002</v>
      </c>
    </row>
    <row r="14" spans="1:6">
      <c r="A14" s="46" t="s">
        <v>12</v>
      </c>
      <c r="B14" s="64" t="s">
        <v>305</v>
      </c>
      <c r="C14" s="61">
        <v>0</v>
      </c>
      <c r="D14" s="71">
        <f t="shared" si="0"/>
        <v>0</v>
      </c>
      <c r="E14" s="72">
        <f t="shared" si="1"/>
        <v>0</v>
      </c>
      <c r="F14" s="73">
        <f t="shared" si="2"/>
        <v>0</v>
      </c>
    </row>
    <row r="15" spans="1:6">
      <c r="A15" s="46" t="s">
        <v>14</v>
      </c>
      <c r="B15" s="64" t="s">
        <v>15</v>
      </c>
      <c r="C15" s="61">
        <v>798345</v>
      </c>
      <c r="D15" s="71">
        <f>C15*1.05</f>
        <v>838262.25</v>
      </c>
      <c r="E15" s="72">
        <f>C15*1.08</f>
        <v>862212.60000000009</v>
      </c>
      <c r="F15" s="73">
        <f>C15*1.1</f>
        <v>878179.50000000012</v>
      </c>
    </row>
    <row r="16" spans="1:6">
      <c r="A16" s="46" t="s">
        <v>16</v>
      </c>
      <c r="B16" s="64" t="s">
        <v>17</v>
      </c>
      <c r="C16" s="61">
        <v>0</v>
      </c>
      <c r="D16" s="71">
        <f t="shared" si="0"/>
        <v>0</v>
      </c>
      <c r="E16" s="72">
        <f t="shared" si="1"/>
        <v>0</v>
      </c>
      <c r="F16" s="73">
        <f t="shared" si="2"/>
        <v>0</v>
      </c>
    </row>
    <row r="17" spans="1:6">
      <c r="A17" s="46"/>
      <c r="B17" s="65" t="s">
        <v>248</v>
      </c>
      <c r="C17" s="75">
        <f>SUM(C14:C16)</f>
        <v>798345</v>
      </c>
      <c r="D17" s="75">
        <f>SUM(D14:D16)</f>
        <v>838262.25</v>
      </c>
      <c r="E17" s="75">
        <f>SUM(E14:E16)</f>
        <v>862212.60000000009</v>
      </c>
      <c r="F17" s="75">
        <f>SUM(F14:F16)</f>
        <v>878179.50000000012</v>
      </c>
    </row>
    <row r="18" spans="1:6">
      <c r="A18" s="53" t="s">
        <v>19</v>
      </c>
      <c r="B18" s="67" t="s">
        <v>18</v>
      </c>
      <c r="C18" s="61">
        <v>10421832</v>
      </c>
      <c r="D18" s="71">
        <f t="shared" si="0"/>
        <v>10942923.6</v>
      </c>
      <c r="E18" s="72">
        <f t="shared" si="1"/>
        <v>11255578.560000001</v>
      </c>
      <c r="F18" s="73">
        <f t="shared" si="2"/>
        <v>11464015.200000001</v>
      </c>
    </row>
    <row r="19" spans="1:6">
      <c r="A19" s="68"/>
      <c r="B19" s="69" t="s">
        <v>246</v>
      </c>
      <c r="C19" s="76">
        <f>SUM(C18)</f>
        <v>10421832</v>
      </c>
      <c r="D19" s="77">
        <f t="shared" si="0"/>
        <v>10942923.6</v>
      </c>
      <c r="E19" s="78">
        <f t="shared" si="1"/>
        <v>11255578.560000001</v>
      </c>
      <c r="F19" s="79">
        <f t="shared" si="2"/>
        <v>11464015.200000001</v>
      </c>
    </row>
    <row r="20" spans="1:6">
      <c r="A20" s="80"/>
      <c r="B20" s="80" t="s">
        <v>306</v>
      </c>
      <c r="C20" s="81">
        <f>C13+C17+C19</f>
        <v>41705091</v>
      </c>
      <c r="D20" s="81">
        <f>D13+D17+D19</f>
        <v>43790345.549999997</v>
      </c>
      <c r="E20" s="81">
        <f>E13+E17+E19</f>
        <v>45041498.280000001</v>
      </c>
      <c r="F20" s="81">
        <f>F13+F17+F19</f>
        <v>45875600.100000009</v>
      </c>
    </row>
    <row r="21" spans="1:6">
      <c r="A21" s="8"/>
      <c r="B21" s="8"/>
      <c r="C21" s="8"/>
      <c r="D21" s="8"/>
      <c r="E21" s="8"/>
      <c r="F21" s="8"/>
    </row>
    <row r="22" spans="1:6">
      <c r="A22" s="46" t="s">
        <v>22</v>
      </c>
      <c r="B22" s="25" t="s">
        <v>131</v>
      </c>
      <c r="C22" s="62">
        <v>9355500</v>
      </c>
      <c r="D22" s="62">
        <f>C22*1.05</f>
        <v>9823275</v>
      </c>
      <c r="E22" s="71">
        <f>C22*1.08</f>
        <v>10103940</v>
      </c>
      <c r="F22" s="71">
        <f>C22*1.1</f>
        <v>10291050</v>
      </c>
    </row>
    <row r="23" spans="1:6">
      <c r="A23" s="46" t="s">
        <v>24</v>
      </c>
      <c r="B23" s="25" t="s">
        <v>244</v>
      </c>
      <c r="C23" s="82">
        <v>2172955</v>
      </c>
      <c r="D23" s="62">
        <f t="shared" ref="D23:D33" si="3">C23*1.05</f>
        <v>2281602.75</v>
      </c>
      <c r="E23" s="71">
        <f>C23*1.08</f>
        <v>2346791.4000000004</v>
      </c>
      <c r="F23" s="71">
        <f>C23*1.1</f>
        <v>2390250.5</v>
      </c>
    </row>
    <row r="24" spans="1:6">
      <c r="A24" s="46" t="s">
        <v>26</v>
      </c>
      <c r="B24" s="25" t="s">
        <v>27</v>
      </c>
      <c r="C24" s="62">
        <v>10082000</v>
      </c>
      <c r="D24" s="62">
        <f t="shared" si="3"/>
        <v>10586100</v>
      </c>
      <c r="E24" s="71">
        <f>C24*1.08</f>
        <v>10888560</v>
      </c>
      <c r="F24" s="71">
        <f>C24*1.1</f>
        <v>11090200</v>
      </c>
    </row>
    <row r="25" spans="1:6">
      <c r="A25" s="51" t="s">
        <v>28</v>
      </c>
      <c r="B25" s="25" t="s">
        <v>224</v>
      </c>
      <c r="C25" s="62">
        <v>1683000</v>
      </c>
      <c r="D25" s="62">
        <f t="shared" si="3"/>
        <v>1767150</v>
      </c>
      <c r="E25" s="71">
        <f>C25*1.08</f>
        <v>1817640.0000000002</v>
      </c>
      <c r="F25" s="71">
        <f>C25*1.1</f>
        <v>1851300.0000000002</v>
      </c>
    </row>
    <row r="26" spans="1:6">
      <c r="A26" s="51" t="s">
        <v>30</v>
      </c>
      <c r="B26" s="25" t="s">
        <v>31</v>
      </c>
      <c r="C26" s="62">
        <v>9562804</v>
      </c>
      <c r="D26" s="62">
        <f t="shared" si="3"/>
        <v>10040944.200000001</v>
      </c>
      <c r="E26" s="71">
        <f>C26*1.08</f>
        <v>10327828.32</v>
      </c>
      <c r="F26" s="71">
        <f>C26*1.1</f>
        <v>10519084.4</v>
      </c>
    </row>
    <row r="27" spans="1:6">
      <c r="A27" s="46"/>
      <c r="B27" s="52" t="s">
        <v>245</v>
      </c>
      <c r="C27" s="77">
        <f>SUM(C22:C26)</f>
        <v>32856259</v>
      </c>
      <c r="D27" s="77">
        <f>SUM(D22:D26)</f>
        <v>34499071.950000003</v>
      </c>
      <c r="E27" s="77">
        <f>SUM(E22:E26)</f>
        <v>35484759.719999999</v>
      </c>
      <c r="F27" s="77">
        <f>SUM(F22:F26)</f>
        <v>36141884.899999999</v>
      </c>
    </row>
    <row r="28" spans="1:6">
      <c r="A28" s="46" t="s">
        <v>33</v>
      </c>
      <c r="B28" s="25" t="s">
        <v>34</v>
      </c>
      <c r="C28" s="62"/>
      <c r="D28" s="62">
        <f t="shared" si="3"/>
        <v>0</v>
      </c>
      <c r="E28" s="71"/>
      <c r="F28" s="71"/>
    </row>
    <row r="29" spans="1:6">
      <c r="A29" s="46" t="s">
        <v>35</v>
      </c>
      <c r="B29" s="25" t="s">
        <v>36</v>
      </c>
      <c r="C29" s="62">
        <v>7468000</v>
      </c>
      <c r="D29" s="62">
        <v>7274400</v>
      </c>
      <c r="E29" s="71">
        <v>7666875</v>
      </c>
      <c r="F29" s="71">
        <v>8022883</v>
      </c>
    </row>
    <row r="30" spans="1:6">
      <c r="A30" s="46" t="s">
        <v>37</v>
      </c>
      <c r="B30" s="25" t="s">
        <v>38</v>
      </c>
      <c r="C30" s="62"/>
      <c r="D30" s="62">
        <f t="shared" si="3"/>
        <v>0</v>
      </c>
      <c r="E30" s="71"/>
      <c r="F30" s="71"/>
    </row>
    <row r="31" spans="1:6">
      <c r="A31" s="47"/>
      <c r="B31" s="46" t="s">
        <v>249</v>
      </c>
      <c r="C31" s="77">
        <f>SUM(C28:C30)</f>
        <v>7468000</v>
      </c>
      <c r="D31" s="77">
        <f>SUM(D28:D30)</f>
        <v>7274400</v>
      </c>
      <c r="E31" s="77">
        <f>SUM(E28:E30)</f>
        <v>7666875</v>
      </c>
      <c r="F31" s="77">
        <f>SUM(F28:F30)</f>
        <v>8022883</v>
      </c>
    </row>
    <row r="32" spans="1:6">
      <c r="A32" s="54" t="s">
        <v>40</v>
      </c>
      <c r="B32" s="47" t="s">
        <v>39</v>
      </c>
      <c r="C32" s="71">
        <v>1380832</v>
      </c>
      <c r="D32" s="62">
        <f t="shared" si="3"/>
        <v>1449873.6</v>
      </c>
      <c r="E32" s="71">
        <f>D32*1.08</f>
        <v>1565863.4880000001</v>
      </c>
      <c r="F32" s="71">
        <f>C32*1</f>
        <v>1380832</v>
      </c>
    </row>
    <row r="33" spans="1:6">
      <c r="A33" s="70"/>
      <c r="B33" s="66" t="s">
        <v>247</v>
      </c>
      <c r="C33" s="74">
        <f>SUM(C32)</f>
        <v>1380832</v>
      </c>
      <c r="D33" s="62">
        <f t="shared" si="3"/>
        <v>1449873.6</v>
      </c>
      <c r="E33" s="74">
        <f>SUM(E32)</f>
        <v>1565863.4880000001</v>
      </c>
      <c r="F33" s="74">
        <f>SUM(F32)</f>
        <v>1380832</v>
      </c>
    </row>
    <row r="34" spans="1:6">
      <c r="A34" s="80"/>
      <c r="B34" s="80" t="s">
        <v>307</v>
      </c>
      <c r="C34" s="81">
        <f>C27+C31+C33</f>
        <v>41705091</v>
      </c>
      <c r="D34" s="81">
        <f>D27+D31+D33</f>
        <v>43223345.550000004</v>
      </c>
      <c r="E34" s="81">
        <f>E27+E31+E33</f>
        <v>44717498.207999997</v>
      </c>
      <c r="F34" s="81">
        <f>F27+F31+F33</f>
        <v>45545599.899999999</v>
      </c>
    </row>
  </sheetData>
  <sheetProtection selectLockedCells="1" selectUnlockedCells="1"/>
  <mergeCells count="10">
    <mergeCell ref="F7:F8"/>
    <mergeCell ref="A1:F1"/>
    <mergeCell ref="A2:F2"/>
    <mergeCell ref="A3:F3"/>
    <mergeCell ref="A4:F4"/>
    <mergeCell ref="B5:F5"/>
    <mergeCell ref="A7:B8"/>
    <mergeCell ref="C7:C8"/>
    <mergeCell ref="D7:D8"/>
    <mergeCell ref="E7:E8"/>
  </mergeCells>
  <phoneticPr fontId="0" type="noConversion"/>
  <printOptions headings="1"/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Munka9"/>
  <dimension ref="A1:IO25"/>
  <sheetViews>
    <sheetView topLeftCell="A7" zoomScaleNormal="100" workbookViewId="0">
      <selection activeCell="N13" sqref="N13"/>
    </sheetView>
  </sheetViews>
  <sheetFormatPr defaultRowHeight="15.75"/>
  <cols>
    <col min="1" max="1" width="9.140625" style="1"/>
    <col min="2" max="2" width="25.140625" style="1" customWidth="1"/>
    <col min="3" max="249" width="9.140625" style="1"/>
  </cols>
  <sheetData>
    <row r="1" spans="1:15" ht="15.75" customHeight="1">
      <c r="A1" s="253" t="str">
        <f>+CONCATENATE("Előirányzat-felhasználási terv",CHAR(10),LEFT([1]ÖSSZEFÜGGÉSEK!A5,4),". évre")</f>
        <v>Előirányzat-felhasználási terv
2015. évre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</row>
    <row r="2" spans="1:15" ht="15.75" customHeight="1" thickBot="1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5" t="s">
        <v>356</v>
      </c>
    </row>
    <row r="3" spans="1:15" ht="15.75" customHeight="1" thickBot="1">
      <c r="A3" s="86" t="s">
        <v>310</v>
      </c>
      <c r="B3" s="87" t="s">
        <v>0</v>
      </c>
      <c r="C3" s="87" t="s">
        <v>311</v>
      </c>
      <c r="D3" s="87" t="s">
        <v>312</v>
      </c>
      <c r="E3" s="87" t="s">
        <v>313</v>
      </c>
      <c r="F3" s="87" t="s">
        <v>314</v>
      </c>
      <c r="G3" s="87" t="s">
        <v>315</v>
      </c>
      <c r="H3" s="87" t="s">
        <v>316</v>
      </c>
      <c r="I3" s="87" t="s">
        <v>317</v>
      </c>
      <c r="J3" s="87" t="s">
        <v>318</v>
      </c>
      <c r="K3" s="87" t="s">
        <v>319</v>
      </c>
      <c r="L3" s="87" t="s">
        <v>320</v>
      </c>
      <c r="M3" s="87" t="s">
        <v>321</v>
      </c>
      <c r="N3" s="87" t="s">
        <v>322</v>
      </c>
      <c r="O3" s="88" t="s">
        <v>323</v>
      </c>
    </row>
    <row r="4" spans="1:15" ht="18" customHeight="1" thickBot="1">
      <c r="A4" s="89" t="s">
        <v>324</v>
      </c>
      <c r="B4" s="250" t="s">
        <v>325</v>
      </c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2"/>
    </row>
    <row r="5" spans="1:15" ht="26.25" customHeight="1">
      <c r="A5" s="90" t="s">
        <v>326</v>
      </c>
      <c r="B5" s="91" t="s">
        <v>327</v>
      </c>
      <c r="C5" s="92">
        <v>1862250</v>
      </c>
      <c r="D5" s="92">
        <v>1868987</v>
      </c>
      <c r="E5" s="92">
        <v>1866695</v>
      </c>
      <c r="F5" s="92">
        <v>1865171</v>
      </c>
      <c r="G5" s="92">
        <v>1866187</v>
      </c>
      <c r="H5" s="92">
        <v>1866187</v>
      </c>
      <c r="I5" s="92">
        <v>1866187</v>
      </c>
      <c r="J5" s="92">
        <v>1862250</v>
      </c>
      <c r="K5" s="92">
        <v>1862250</v>
      </c>
      <c r="L5" s="92">
        <v>1862250</v>
      </c>
      <c r="M5" s="92">
        <v>1862250</v>
      </c>
      <c r="N5" s="92">
        <v>1862250</v>
      </c>
      <c r="O5" s="93">
        <f t="shared" ref="O5:O24" si="0">SUM(C5:N5)</f>
        <v>22372914</v>
      </c>
    </row>
    <row r="6" spans="1:15" ht="26.25" customHeight="1">
      <c r="A6" s="90" t="s">
        <v>328</v>
      </c>
      <c r="B6" s="94" t="s">
        <v>329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>
        <f t="shared" si="0"/>
        <v>0</v>
      </c>
    </row>
    <row r="7" spans="1:15" ht="18" customHeight="1">
      <c r="A7" s="90" t="s">
        <v>330</v>
      </c>
      <c r="B7" s="97" t="s">
        <v>6</v>
      </c>
      <c r="C7" s="92"/>
      <c r="D7" s="92"/>
      <c r="E7" s="92">
        <v>3580000</v>
      </c>
      <c r="F7" s="92"/>
      <c r="G7" s="92"/>
      <c r="H7" s="92"/>
      <c r="I7" s="92"/>
      <c r="J7" s="92"/>
      <c r="K7" s="92">
        <v>3580000</v>
      </c>
      <c r="L7" s="92"/>
      <c r="M7" s="92"/>
      <c r="N7" s="92"/>
      <c r="O7" s="93">
        <f t="shared" si="0"/>
        <v>7160000</v>
      </c>
    </row>
    <row r="8" spans="1:15" ht="18" customHeight="1">
      <c r="A8" s="90" t="s">
        <v>331</v>
      </c>
      <c r="B8" s="97" t="s">
        <v>8</v>
      </c>
      <c r="C8" s="92">
        <v>50000</v>
      </c>
      <c r="D8" s="92">
        <v>50000</v>
      </c>
      <c r="E8" s="92">
        <v>50000</v>
      </c>
      <c r="F8" s="92">
        <v>50000</v>
      </c>
      <c r="G8" s="92">
        <v>50000</v>
      </c>
      <c r="H8" s="92">
        <v>50000</v>
      </c>
      <c r="I8" s="92">
        <v>50000</v>
      </c>
      <c r="J8" s="92">
        <v>50000</v>
      </c>
      <c r="K8" s="92">
        <v>50000</v>
      </c>
      <c r="L8" s="92">
        <v>50000</v>
      </c>
      <c r="M8" s="92">
        <v>50000</v>
      </c>
      <c r="N8" s="92">
        <v>52000</v>
      </c>
      <c r="O8" s="93">
        <f t="shared" si="0"/>
        <v>602000</v>
      </c>
    </row>
    <row r="9" spans="1:15" ht="18" customHeight="1">
      <c r="A9" s="90" t="s">
        <v>332</v>
      </c>
      <c r="B9" s="97" t="s">
        <v>15</v>
      </c>
      <c r="C9" s="92">
        <v>109763</v>
      </c>
      <c r="D9" s="92">
        <v>109763</v>
      </c>
      <c r="E9" s="92">
        <v>109763</v>
      </c>
      <c r="F9" s="92">
        <v>109763</v>
      </c>
      <c r="G9" s="92">
        <v>109763</v>
      </c>
      <c r="H9" s="92">
        <v>109763</v>
      </c>
      <c r="I9" s="92">
        <v>89767</v>
      </c>
      <c r="J9" s="92">
        <v>10000</v>
      </c>
      <c r="K9" s="92">
        <v>10000</v>
      </c>
      <c r="L9" s="92">
        <v>10000</v>
      </c>
      <c r="M9" s="92">
        <v>10000</v>
      </c>
      <c r="N9" s="92">
        <v>10000</v>
      </c>
      <c r="O9" s="93">
        <f t="shared" si="0"/>
        <v>798345</v>
      </c>
    </row>
    <row r="10" spans="1:15" ht="18" customHeight="1">
      <c r="A10" s="90" t="s">
        <v>333</v>
      </c>
      <c r="B10" s="97" t="s">
        <v>10</v>
      </c>
      <c r="C10" s="92"/>
      <c r="D10" s="92"/>
      <c r="E10" s="92"/>
      <c r="F10" s="92"/>
      <c r="G10" s="92"/>
      <c r="H10" s="92">
        <v>350000</v>
      </c>
      <c r="I10" s="92"/>
      <c r="J10" s="92"/>
      <c r="K10" s="92"/>
      <c r="L10" s="92"/>
      <c r="M10" s="92"/>
      <c r="N10" s="92"/>
      <c r="O10" s="93">
        <f t="shared" si="0"/>
        <v>350000</v>
      </c>
    </row>
    <row r="11" spans="1:15" ht="27.75" customHeight="1">
      <c r="A11" s="90" t="s">
        <v>334</v>
      </c>
      <c r="B11" s="91" t="s">
        <v>17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3">
        <f t="shared" si="0"/>
        <v>0</v>
      </c>
    </row>
    <row r="12" spans="1:15" ht="18" customHeight="1" thickBot="1">
      <c r="A12" s="90" t="s">
        <v>335</v>
      </c>
      <c r="B12" s="97" t="s">
        <v>18</v>
      </c>
      <c r="C12" s="92">
        <v>1515526</v>
      </c>
      <c r="D12" s="92">
        <v>586205</v>
      </c>
      <c r="E12" s="92">
        <v>-2991503</v>
      </c>
      <c r="F12" s="92">
        <v>590021</v>
      </c>
      <c r="G12" s="92">
        <v>2757005</v>
      </c>
      <c r="H12" s="92">
        <v>276308</v>
      </c>
      <c r="I12" s="92">
        <v>681547</v>
      </c>
      <c r="J12" s="92">
        <v>1490542</v>
      </c>
      <c r="K12" s="92">
        <v>-626458</v>
      </c>
      <c r="L12" s="92">
        <v>653642</v>
      </c>
      <c r="M12" s="92">
        <v>653642</v>
      </c>
      <c r="N12" s="92">
        <v>4835355</v>
      </c>
      <c r="O12" s="93">
        <f t="shared" si="0"/>
        <v>10421832</v>
      </c>
    </row>
    <row r="13" spans="1:15" ht="18" customHeight="1" thickBot="1">
      <c r="A13" s="89" t="s">
        <v>336</v>
      </c>
      <c r="B13" s="98" t="s">
        <v>337</v>
      </c>
      <c r="C13" s="99">
        <f t="shared" ref="C13:N13" si="1">SUM(C5:C12)</f>
        <v>3537539</v>
      </c>
      <c r="D13" s="99">
        <f t="shared" si="1"/>
        <v>2614955</v>
      </c>
      <c r="E13" s="99">
        <f t="shared" si="1"/>
        <v>2614955</v>
      </c>
      <c r="F13" s="99">
        <f t="shared" si="1"/>
        <v>2614955</v>
      </c>
      <c r="G13" s="99">
        <f t="shared" si="1"/>
        <v>4782955</v>
      </c>
      <c r="H13" s="99">
        <f t="shared" si="1"/>
        <v>2652258</v>
      </c>
      <c r="I13" s="99">
        <f t="shared" si="1"/>
        <v>2687501</v>
      </c>
      <c r="J13" s="99">
        <f t="shared" si="1"/>
        <v>3412792</v>
      </c>
      <c r="K13" s="99">
        <f t="shared" si="1"/>
        <v>4875792</v>
      </c>
      <c r="L13" s="99">
        <f t="shared" si="1"/>
        <v>2575892</v>
      </c>
      <c r="M13" s="99">
        <f t="shared" si="1"/>
        <v>2575892</v>
      </c>
      <c r="N13" s="99">
        <f t="shared" si="1"/>
        <v>6759605</v>
      </c>
      <c r="O13" s="100">
        <f>SUM(C13:N13)</f>
        <v>41705091</v>
      </c>
    </row>
    <row r="14" spans="1:15" ht="18" customHeight="1" thickBot="1">
      <c r="A14" s="89" t="s">
        <v>338</v>
      </c>
      <c r="B14" s="250" t="s">
        <v>339</v>
      </c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2"/>
    </row>
    <row r="15" spans="1:15" ht="18" customHeight="1">
      <c r="A15" s="101" t="s">
        <v>340</v>
      </c>
      <c r="B15" s="102" t="s">
        <v>131</v>
      </c>
      <c r="C15" s="95">
        <v>765750</v>
      </c>
      <c r="D15" s="95">
        <v>765750</v>
      </c>
      <c r="E15" s="95">
        <v>765750</v>
      </c>
      <c r="F15" s="95">
        <v>765750</v>
      </c>
      <c r="G15" s="95">
        <v>765750</v>
      </c>
      <c r="H15" s="95">
        <v>765750</v>
      </c>
      <c r="I15" s="95">
        <v>793500</v>
      </c>
      <c r="J15" s="95">
        <v>793500</v>
      </c>
      <c r="K15" s="95">
        <v>793500</v>
      </c>
      <c r="L15" s="95">
        <v>793500</v>
      </c>
      <c r="M15" s="95">
        <v>793500</v>
      </c>
      <c r="N15" s="95">
        <v>793500</v>
      </c>
      <c r="O15" s="96">
        <f t="shared" si="0"/>
        <v>9355500</v>
      </c>
    </row>
    <row r="16" spans="1:15" ht="25.5" customHeight="1">
      <c r="A16" s="90" t="s">
        <v>341</v>
      </c>
      <c r="B16" s="91" t="s">
        <v>145</v>
      </c>
      <c r="C16" s="92">
        <v>177333</v>
      </c>
      <c r="D16" s="92">
        <v>177333</v>
      </c>
      <c r="E16" s="92">
        <v>177333</v>
      </c>
      <c r="F16" s="92">
        <v>177333</v>
      </c>
      <c r="G16" s="92">
        <v>177333</v>
      </c>
      <c r="H16" s="92">
        <v>177333</v>
      </c>
      <c r="I16" s="92">
        <v>184826</v>
      </c>
      <c r="J16" s="92">
        <v>184826</v>
      </c>
      <c r="K16" s="92">
        <v>184826</v>
      </c>
      <c r="L16" s="92">
        <v>184826</v>
      </c>
      <c r="M16" s="92">
        <v>184826</v>
      </c>
      <c r="N16" s="92">
        <v>184827</v>
      </c>
      <c r="O16" s="93">
        <f t="shared" si="0"/>
        <v>2172955</v>
      </c>
    </row>
    <row r="17" spans="1:15" ht="18" customHeight="1">
      <c r="A17" s="90" t="s">
        <v>342</v>
      </c>
      <c r="B17" s="97" t="s">
        <v>343</v>
      </c>
      <c r="C17" s="92">
        <v>840166</v>
      </c>
      <c r="D17" s="92">
        <v>840166</v>
      </c>
      <c r="E17" s="92">
        <v>840166</v>
      </c>
      <c r="F17" s="92">
        <v>840166</v>
      </c>
      <c r="G17" s="92">
        <v>840166</v>
      </c>
      <c r="H17" s="92">
        <v>840166</v>
      </c>
      <c r="I17" s="92">
        <v>840166</v>
      </c>
      <c r="J17" s="92">
        <v>840166</v>
      </c>
      <c r="K17" s="92">
        <v>840166</v>
      </c>
      <c r="L17" s="92">
        <v>840166</v>
      </c>
      <c r="M17" s="92">
        <v>840166</v>
      </c>
      <c r="N17" s="92">
        <v>840174</v>
      </c>
      <c r="O17" s="93">
        <f t="shared" si="0"/>
        <v>10082000</v>
      </c>
    </row>
    <row r="18" spans="1:15" ht="18" customHeight="1">
      <c r="A18" s="90" t="s">
        <v>344</v>
      </c>
      <c r="B18" s="97" t="s">
        <v>29</v>
      </c>
      <c r="C18" s="92">
        <v>197000</v>
      </c>
      <c r="D18" s="92">
        <v>60000</v>
      </c>
      <c r="E18" s="92">
        <v>60000</v>
      </c>
      <c r="F18" s="92">
        <v>60000</v>
      </c>
      <c r="G18" s="92">
        <v>60000</v>
      </c>
      <c r="H18" s="92">
        <v>60000</v>
      </c>
      <c r="I18" s="92">
        <v>60000</v>
      </c>
      <c r="J18" s="92">
        <v>897000</v>
      </c>
      <c r="K18" s="92">
        <v>60000</v>
      </c>
      <c r="L18" s="92">
        <v>60000</v>
      </c>
      <c r="M18" s="92">
        <v>60000</v>
      </c>
      <c r="N18" s="92">
        <v>49000</v>
      </c>
      <c r="O18" s="93">
        <f t="shared" si="0"/>
        <v>1683000</v>
      </c>
    </row>
    <row r="19" spans="1:15" ht="18" customHeight="1">
      <c r="A19" s="90" t="s">
        <v>345</v>
      </c>
      <c r="B19" s="97" t="s">
        <v>346</v>
      </c>
      <c r="C19" s="92">
        <v>697300</v>
      </c>
      <c r="D19" s="92">
        <v>697300</v>
      </c>
      <c r="E19" s="92">
        <v>697300</v>
      </c>
      <c r="F19" s="92">
        <v>697300</v>
      </c>
      <c r="G19" s="92">
        <v>697300</v>
      </c>
      <c r="H19" s="92">
        <v>697400</v>
      </c>
      <c r="I19" s="92">
        <v>697400</v>
      </c>
      <c r="J19" s="92">
        <v>697300</v>
      </c>
      <c r="K19" s="92">
        <v>697300</v>
      </c>
      <c r="L19" s="92">
        <v>697400</v>
      </c>
      <c r="M19" s="92">
        <v>697400</v>
      </c>
      <c r="N19" s="92">
        <v>1892104</v>
      </c>
      <c r="O19" s="93">
        <f t="shared" si="0"/>
        <v>9562804</v>
      </c>
    </row>
    <row r="20" spans="1:15" ht="18" customHeight="1">
      <c r="A20" s="90" t="s">
        <v>347</v>
      </c>
      <c r="B20" s="97" t="s">
        <v>34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3">
        <f t="shared" si="0"/>
        <v>0</v>
      </c>
    </row>
    <row r="21" spans="1:15" ht="18" customHeight="1">
      <c r="A21" s="90" t="s">
        <v>348</v>
      </c>
      <c r="B21" s="91" t="s">
        <v>36</v>
      </c>
      <c r="C21" s="92"/>
      <c r="D21" s="92"/>
      <c r="E21" s="92"/>
      <c r="F21" s="92"/>
      <c r="G21" s="92">
        <v>2168000</v>
      </c>
      <c r="H21" s="92"/>
      <c r="I21" s="92"/>
      <c r="J21" s="92"/>
      <c r="K21" s="92">
        <v>2300000</v>
      </c>
      <c r="L21" s="92"/>
      <c r="M21" s="92"/>
      <c r="N21" s="92">
        <v>3000000</v>
      </c>
      <c r="O21" s="93">
        <f t="shared" si="0"/>
        <v>7468000</v>
      </c>
    </row>
    <row r="22" spans="1:15" ht="18" customHeight="1">
      <c r="A22" s="90" t="s">
        <v>349</v>
      </c>
      <c r="B22" s="97" t="s">
        <v>350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>
        <f t="shared" si="0"/>
        <v>0</v>
      </c>
    </row>
    <row r="23" spans="1:15" ht="18" customHeight="1" thickBot="1">
      <c r="A23" s="90" t="s">
        <v>351</v>
      </c>
      <c r="B23" s="97" t="s">
        <v>39</v>
      </c>
      <c r="C23" s="92">
        <v>859990</v>
      </c>
      <c r="D23" s="92">
        <v>74406</v>
      </c>
      <c r="E23" s="92">
        <v>74406</v>
      </c>
      <c r="F23" s="92">
        <v>74406</v>
      </c>
      <c r="G23" s="92">
        <v>74406</v>
      </c>
      <c r="H23" s="92">
        <v>111609</v>
      </c>
      <c r="I23" s="92">
        <v>111609</v>
      </c>
      <c r="J23" s="92"/>
      <c r="K23" s="92"/>
      <c r="L23" s="92"/>
      <c r="M23" s="92"/>
      <c r="N23" s="92"/>
      <c r="O23" s="93">
        <f t="shared" si="0"/>
        <v>1380832</v>
      </c>
    </row>
    <row r="24" spans="1:15" ht="18" customHeight="1" thickBot="1">
      <c r="A24" s="103" t="s">
        <v>352</v>
      </c>
      <c r="B24" s="98" t="s">
        <v>353</v>
      </c>
      <c r="C24" s="99">
        <f t="shared" ref="C24:N24" si="2">SUM(C15:C23)</f>
        <v>3537539</v>
      </c>
      <c r="D24" s="99">
        <f t="shared" si="2"/>
        <v>2614955</v>
      </c>
      <c r="E24" s="99">
        <f t="shared" si="2"/>
        <v>2614955</v>
      </c>
      <c r="F24" s="99">
        <f t="shared" si="2"/>
        <v>2614955</v>
      </c>
      <c r="G24" s="99">
        <f t="shared" si="2"/>
        <v>4782955</v>
      </c>
      <c r="H24" s="99">
        <f t="shared" si="2"/>
        <v>2652258</v>
      </c>
      <c r="I24" s="99">
        <f t="shared" si="2"/>
        <v>2687501</v>
      </c>
      <c r="J24" s="99">
        <f t="shared" si="2"/>
        <v>3412792</v>
      </c>
      <c r="K24" s="99">
        <f t="shared" si="2"/>
        <v>4875792</v>
      </c>
      <c r="L24" s="99">
        <f t="shared" si="2"/>
        <v>2575892</v>
      </c>
      <c r="M24" s="99">
        <f t="shared" si="2"/>
        <v>2575892</v>
      </c>
      <c r="N24" s="99">
        <f t="shared" si="2"/>
        <v>6759605</v>
      </c>
      <c r="O24" s="100">
        <f t="shared" si="0"/>
        <v>41705091</v>
      </c>
    </row>
    <row r="25" spans="1:15" ht="18" customHeight="1" thickBot="1">
      <c r="A25" s="103" t="s">
        <v>354</v>
      </c>
      <c r="B25" s="104" t="s">
        <v>355</v>
      </c>
      <c r="C25" s="105">
        <f t="shared" ref="C25:O25" si="3">C13-C24</f>
        <v>0</v>
      </c>
      <c r="D25" s="105">
        <f t="shared" si="3"/>
        <v>0</v>
      </c>
      <c r="E25" s="105">
        <f t="shared" si="3"/>
        <v>0</v>
      </c>
      <c r="F25" s="105">
        <f t="shared" si="3"/>
        <v>0</v>
      </c>
      <c r="G25" s="105">
        <f t="shared" si="3"/>
        <v>0</v>
      </c>
      <c r="H25" s="105">
        <f t="shared" si="3"/>
        <v>0</v>
      </c>
      <c r="I25" s="105">
        <f t="shared" si="3"/>
        <v>0</v>
      </c>
      <c r="J25" s="105">
        <f t="shared" si="3"/>
        <v>0</v>
      </c>
      <c r="K25" s="105">
        <f t="shared" si="3"/>
        <v>0</v>
      </c>
      <c r="L25" s="105">
        <f t="shared" si="3"/>
        <v>0</v>
      </c>
      <c r="M25" s="105">
        <f t="shared" si="3"/>
        <v>0</v>
      </c>
      <c r="N25" s="105">
        <f t="shared" si="3"/>
        <v>0</v>
      </c>
      <c r="O25" s="106">
        <f t="shared" si="3"/>
        <v>0</v>
      </c>
    </row>
  </sheetData>
  <sheetProtection selectLockedCells="1" selectUnlockedCells="1"/>
  <mergeCells count="3">
    <mergeCell ref="B14:O14"/>
    <mergeCell ref="A1:O1"/>
    <mergeCell ref="B4:O4"/>
  </mergeCells>
  <phoneticPr fontId="0" type="noConversion"/>
  <printOptions headings="1"/>
  <pageMargins left="0.70833333333333337" right="0.70833333333333337" top="0.71388888888888891" bottom="0.74791666666666667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3</vt:i4>
      </vt:variant>
    </vt:vector>
  </HeadingPairs>
  <TitlesOfParts>
    <vt:vector size="12" baseType="lpstr">
      <vt:lpstr>1.Mérleg</vt:lpstr>
      <vt:lpstr>2. Bevétel funkció</vt:lpstr>
      <vt:lpstr>3.Bevétel jogcím</vt:lpstr>
      <vt:lpstr>4.Bevétel feladat</vt:lpstr>
      <vt:lpstr>5.kiadás</vt:lpstr>
      <vt:lpstr>6.Kiadás feladat</vt:lpstr>
      <vt:lpstr>7.Felhalmozási kiadások</vt:lpstr>
      <vt:lpstr>8.Tájékoztató </vt:lpstr>
      <vt:lpstr>9. Előirányzatok</vt:lpstr>
      <vt:lpstr>Excel_BuiltIn_Print_Area_3_1</vt:lpstr>
      <vt:lpstr>'5.kiadás'!Nyomtatási_cím</vt:lpstr>
      <vt:lpstr>'5.kiadás'!Nyomtatási_terület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</dc:creator>
  <cp:lastModifiedBy>NGÖ</cp:lastModifiedBy>
  <cp:lastPrinted>2016-08-25T12:19:13Z</cp:lastPrinted>
  <dcterms:created xsi:type="dcterms:W3CDTF">2015-12-10T09:27:37Z</dcterms:created>
  <dcterms:modified xsi:type="dcterms:W3CDTF">2016-09-14T12:03:22Z</dcterms:modified>
</cp:coreProperties>
</file>